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E:\! BIALY MUR\"/>
    </mc:Choice>
  </mc:AlternateContent>
  <xr:revisionPtr revIDLastSave="0" documentId="13_ncr:1_{47D6C83F-B1E5-4B7C-B93A-CA4EB6CEBAC9}" xr6:coauthVersionLast="46" xr6:coauthVersionMax="46" xr10:uidLastSave="{00000000-0000-0000-0000-000000000000}"/>
  <bookViews>
    <workbookView xWindow="28680" yWindow="-120" windowWidth="25440" windowHeight="15390" xr2:uid="{00000000-000D-0000-FFFF-FFFF00000000}"/>
  </bookViews>
  <sheets>
    <sheet name="Arkusz1" sheetId="1" r:id="rId1"/>
  </sheets>
  <definedNames>
    <definedName name="_xlnm.Print_Area" localSheetId="0">Arkusz1!$A$1:$IH$101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3" i="1" l="1"/>
  <c r="H93" i="1" s="1"/>
  <c r="L93" i="1" s="1"/>
  <c r="N93" i="1" s="1"/>
  <c r="C93" i="1"/>
  <c r="H92" i="1"/>
  <c r="L92" i="1" s="1"/>
  <c r="C92" i="1"/>
  <c r="E91" i="1"/>
  <c r="H91" i="1" s="1"/>
  <c r="L91" i="1" s="1"/>
  <c r="N91" i="1" s="1"/>
  <c r="C91" i="1"/>
  <c r="E90" i="1"/>
  <c r="H90" i="1" s="1"/>
  <c r="L90" i="1" s="1"/>
  <c r="C90" i="1"/>
  <c r="E89" i="1"/>
  <c r="H89" i="1" s="1"/>
  <c r="L89" i="1" s="1"/>
  <c r="N89" i="1" s="1"/>
  <c r="E88" i="1"/>
  <c r="H88" i="1" s="1"/>
  <c r="L88" i="1" s="1"/>
  <c r="E87" i="1"/>
  <c r="H87" i="1" s="1"/>
  <c r="L87" i="1" s="1"/>
  <c r="N87" i="1" s="1"/>
  <c r="C89" i="1"/>
  <c r="C88" i="1"/>
  <c r="C87" i="1"/>
  <c r="E83" i="1" l="1"/>
  <c r="H83" i="1" s="1"/>
  <c r="L83" i="1" s="1"/>
  <c r="N83" i="1" s="1"/>
  <c r="E82" i="1"/>
  <c r="H82" i="1" s="1"/>
  <c r="L82" i="1" s="1"/>
  <c r="N82" i="1" s="1"/>
  <c r="C83" i="1"/>
  <c r="C82" i="1"/>
  <c r="E81" i="1"/>
  <c r="C81" i="1"/>
  <c r="H81" i="1" l="1"/>
  <c r="L81" i="1" s="1"/>
  <c r="N81" i="1" s="1"/>
  <c r="E69" i="1" l="1"/>
  <c r="E65" i="1"/>
  <c r="FO2" i="1"/>
  <c r="FP2" i="1" s="1"/>
  <c r="FQ2" i="1" s="1"/>
  <c r="FR2" i="1" s="1"/>
  <c r="FS2" i="1" s="1"/>
  <c r="FT2" i="1" s="1"/>
  <c r="FU2" i="1" s="1"/>
  <c r="FV2" i="1" s="1"/>
  <c r="FW2" i="1" s="1"/>
  <c r="FX2" i="1" s="1"/>
  <c r="FY2" i="1" s="1"/>
  <c r="FZ2" i="1" s="1"/>
  <c r="GA2" i="1" s="1"/>
  <c r="GB2" i="1" s="1"/>
  <c r="GC2" i="1" s="1"/>
  <c r="GD2" i="1" s="1"/>
  <c r="GE2" i="1" s="1"/>
  <c r="GF2" i="1" s="1"/>
  <c r="GG2" i="1" s="1"/>
  <c r="GH2" i="1" s="1"/>
  <c r="GI2" i="1" s="1"/>
  <c r="GJ2" i="1" s="1"/>
  <c r="GK2" i="1" s="1"/>
  <c r="GL2" i="1" s="1"/>
  <c r="GM2" i="1" s="1"/>
  <c r="GN2" i="1" s="1"/>
  <c r="GO2" i="1" s="1"/>
  <c r="GP2" i="1" s="1"/>
  <c r="GQ2" i="1" s="1"/>
  <c r="GR2" i="1" s="1"/>
  <c r="GT2" i="1" s="1"/>
  <c r="GU2" i="1" s="1"/>
  <c r="GV2" i="1" s="1"/>
  <c r="GW2" i="1" s="1"/>
  <c r="GX2" i="1" s="1"/>
  <c r="GY2" i="1" s="1"/>
  <c r="GZ2" i="1" s="1"/>
  <c r="HA2" i="1" s="1"/>
  <c r="HB2" i="1" s="1"/>
  <c r="HC2" i="1" s="1"/>
  <c r="HD2" i="1" s="1"/>
  <c r="HE2" i="1" s="1"/>
  <c r="HF2" i="1" s="1"/>
  <c r="HG2" i="1" s="1"/>
  <c r="HH2" i="1" s="1"/>
  <c r="HI2" i="1" s="1"/>
  <c r="HJ2" i="1" s="1"/>
  <c r="HK2" i="1" s="1"/>
  <c r="HL2" i="1" s="1"/>
  <c r="HM2" i="1" s="1"/>
  <c r="HN2" i="1" s="1"/>
  <c r="HO2" i="1" s="1"/>
  <c r="HP2" i="1" s="1"/>
  <c r="HQ2" i="1" s="1"/>
  <c r="HR2" i="1" s="1"/>
  <c r="HS2" i="1" s="1"/>
  <c r="HT2" i="1" s="1"/>
  <c r="HU2" i="1" s="1"/>
  <c r="HV2" i="1" s="1"/>
  <c r="EJ2" i="1"/>
  <c r="EK2" i="1" s="1"/>
  <c r="EL2" i="1" s="1"/>
  <c r="EM2" i="1" s="1"/>
  <c r="EN2" i="1" s="1"/>
  <c r="EO2" i="1" s="1"/>
  <c r="EP2" i="1" s="1"/>
  <c r="EQ2" i="1" s="1"/>
  <c r="ER2" i="1" s="1"/>
  <c r="ES2" i="1" s="1"/>
  <c r="ET2" i="1" s="1"/>
  <c r="EU2" i="1" s="1"/>
  <c r="EV2" i="1" s="1"/>
  <c r="EW2" i="1" s="1"/>
  <c r="EX2" i="1" s="1"/>
  <c r="EY2" i="1" s="1"/>
  <c r="EZ2" i="1" s="1"/>
  <c r="FA2" i="1" s="1"/>
  <c r="FB2" i="1" s="1"/>
  <c r="FC2" i="1" s="1"/>
  <c r="FD2" i="1" s="1"/>
  <c r="FE2" i="1" s="1"/>
  <c r="FF2" i="1" s="1"/>
  <c r="FG2" i="1" s="1"/>
  <c r="FH2" i="1" s="1"/>
  <c r="FI2" i="1" s="1"/>
  <c r="FJ2" i="1" s="1"/>
  <c r="FK2" i="1" s="1"/>
  <c r="FL2" i="1" s="1"/>
  <c r="FM2" i="1" s="1"/>
  <c r="DF2" i="1"/>
  <c r="DG2" i="1" s="1"/>
  <c r="DH2" i="1" s="1"/>
  <c r="DI2" i="1" s="1"/>
  <c r="DJ2" i="1" s="1"/>
  <c r="DK2" i="1" s="1"/>
  <c r="DL2" i="1" s="1"/>
  <c r="DM2" i="1" s="1"/>
  <c r="DN2" i="1" s="1"/>
  <c r="DO2" i="1" s="1"/>
  <c r="DP2" i="1" s="1"/>
  <c r="DQ2" i="1" s="1"/>
  <c r="DR2" i="1" s="1"/>
  <c r="DS2" i="1" s="1"/>
  <c r="DT2" i="1" s="1"/>
  <c r="DU2" i="1" s="1"/>
  <c r="DV2" i="1" s="1"/>
  <c r="DW2" i="1" s="1"/>
  <c r="DX2" i="1" s="1"/>
  <c r="DY2" i="1" s="1"/>
  <c r="DZ2" i="1" s="1"/>
  <c r="EA2" i="1" s="1"/>
  <c r="EB2" i="1" s="1"/>
  <c r="EC2" i="1" s="1"/>
  <c r="ED2" i="1" s="1"/>
  <c r="EE2" i="1" s="1"/>
  <c r="EF2" i="1" s="1"/>
  <c r="EG2" i="1" s="1"/>
  <c r="EH2" i="1" s="1"/>
  <c r="CA2" i="1"/>
  <c r="CB2" i="1" s="1"/>
  <c r="CC2" i="1" s="1"/>
  <c r="CD2" i="1" s="1"/>
  <c r="CE2" i="1" s="1"/>
  <c r="CF2" i="1" s="1"/>
  <c r="CG2" i="1" s="1"/>
  <c r="CH2" i="1" s="1"/>
  <c r="CI2" i="1" s="1"/>
  <c r="CJ2" i="1" s="1"/>
  <c r="CK2" i="1" s="1"/>
  <c r="CL2" i="1" s="1"/>
  <c r="CM2" i="1" s="1"/>
  <c r="CN2" i="1" s="1"/>
  <c r="CO2" i="1" s="1"/>
  <c r="CP2" i="1" s="1"/>
  <c r="CQ2" i="1" s="1"/>
  <c r="CR2" i="1" s="1"/>
  <c r="CS2" i="1" s="1"/>
  <c r="CT2" i="1" s="1"/>
  <c r="CU2" i="1" s="1"/>
  <c r="CV2" i="1" s="1"/>
  <c r="CW2" i="1" s="1"/>
  <c r="CX2" i="1" s="1"/>
  <c r="CY2" i="1" s="1"/>
  <c r="CZ2" i="1" s="1"/>
  <c r="DA2" i="1" s="1"/>
  <c r="DB2" i="1" s="1"/>
  <c r="DC2" i="1" s="1"/>
  <c r="DD2" i="1" s="1"/>
  <c r="AW2" i="1"/>
  <c r="AX2" i="1" s="1"/>
  <c r="AY2" i="1" s="1"/>
  <c r="AZ2" i="1" s="1"/>
  <c r="BA2" i="1" s="1"/>
  <c r="BB2" i="1" s="1"/>
  <c r="BC2" i="1" s="1"/>
  <c r="BD2" i="1" s="1"/>
  <c r="BE2" i="1" s="1"/>
  <c r="BF2" i="1" s="1"/>
  <c r="BG2" i="1" s="1"/>
  <c r="BH2" i="1" s="1"/>
  <c r="BI2" i="1" s="1"/>
  <c r="BJ2" i="1" s="1"/>
  <c r="BK2" i="1" s="1"/>
  <c r="BL2" i="1" s="1"/>
  <c r="BM2" i="1" s="1"/>
  <c r="BN2" i="1" s="1"/>
  <c r="BO2" i="1" s="1"/>
  <c r="BP2" i="1" s="1"/>
  <c r="BQ2" i="1" s="1"/>
  <c r="BR2" i="1" s="1"/>
  <c r="BS2" i="1" s="1"/>
  <c r="BT2" i="1" s="1"/>
  <c r="BU2" i="1" s="1"/>
  <c r="BV2" i="1" s="1"/>
  <c r="BW2" i="1" s="1"/>
  <c r="BX2" i="1" s="1"/>
  <c r="BY2" i="1" s="1"/>
  <c r="R2" i="1"/>
  <c r="S2" i="1" s="1"/>
  <c r="T2" i="1" s="1"/>
  <c r="U2" i="1" s="1"/>
  <c r="V2" i="1" s="1"/>
  <c r="W2" i="1" s="1"/>
  <c r="X2" i="1" s="1"/>
  <c r="Y2" i="1" s="1"/>
  <c r="Z2" i="1" s="1"/>
  <c r="AA2" i="1" s="1"/>
  <c r="AB2" i="1" s="1"/>
  <c r="AC2" i="1" s="1"/>
  <c r="AD2" i="1" s="1"/>
  <c r="AE2" i="1" s="1"/>
  <c r="AF2" i="1" s="1"/>
  <c r="AG2" i="1" s="1"/>
  <c r="AH2" i="1" s="1"/>
  <c r="AI2" i="1" s="1"/>
  <c r="AJ2" i="1" s="1"/>
  <c r="AK2" i="1" s="1"/>
  <c r="AL2" i="1" s="1"/>
  <c r="AM2" i="1" s="1"/>
  <c r="AN2" i="1" s="1"/>
  <c r="AO2" i="1" s="1"/>
  <c r="AP2" i="1" s="1"/>
  <c r="AQ2" i="1" s="1"/>
  <c r="AR2" i="1" s="1"/>
  <c r="AS2" i="1" s="1"/>
  <c r="AT2" i="1" s="1"/>
  <c r="AU2" i="1" s="1"/>
  <c r="E77" i="1" l="1"/>
  <c r="H77" i="1" s="1"/>
  <c r="L77" i="1" s="1"/>
  <c r="N77" i="1" s="1"/>
  <c r="H69" i="1"/>
  <c r="L69" i="1" s="1"/>
  <c r="N69" i="1" s="1"/>
  <c r="H70" i="1"/>
  <c r="L70" i="1" s="1"/>
  <c r="H71" i="1"/>
  <c r="L71" i="1" s="1"/>
  <c r="H72" i="1"/>
  <c r="L72" i="1" s="1"/>
  <c r="H73" i="1"/>
  <c r="L73" i="1" s="1"/>
  <c r="H74" i="1"/>
  <c r="L74" i="1" s="1"/>
  <c r="N74" i="1" s="1"/>
  <c r="H75" i="1"/>
  <c r="L75" i="1" s="1"/>
  <c r="H65" i="1"/>
  <c r="L65" i="1" s="1"/>
  <c r="N65" i="1" s="1"/>
  <c r="E64" i="1"/>
  <c r="H64" i="1" s="1"/>
  <c r="L64" i="1" s="1"/>
  <c r="N64" i="1" s="1"/>
  <c r="E63" i="1"/>
  <c r="H63" i="1" s="1"/>
  <c r="L63" i="1" s="1"/>
  <c r="N63" i="1" s="1"/>
  <c r="E62" i="1"/>
  <c r="H62" i="1" s="1"/>
  <c r="L62" i="1" s="1"/>
  <c r="N62" i="1" s="1"/>
  <c r="C59" i="1"/>
  <c r="E59" i="1" s="1"/>
  <c r="H59" i="1" s="1"/>
  <c r="L59" i="1" s="1"/>
  <c r="N59" i="1" s="1"/>
  <c r="Z5" i="1"/>
  <c r="AA5" i="1" s="1"/>
  <c r="AB5" i="1" s="1"/>
  <c r="AC5" i="1" s="1"/>
  <c r="AD5" i="1" s="1"/>
  <c r="AE5" i="1" s="1"/>
  <c r="AF5" i="1" s="1"/>
  <c r="AG5" i="1" s="1"/>
  <c r="AH5" i="1" s="1"/>
  <c r="AI5" i="1" s="1"/>
  <c r="AJ5" i="1" s="1"/>
  <c r="AK5" i="1" s="1"/>
  <c r="AL5" i="1" s="1"/>
  <c r="AM5" i="1" s="1"/>
  <c r="AN5" i="1" s="1"/>
  <c r="AO5" i="1" s="1"/>
  <c r="AP5" i="1" s="1"/>
  <c r="AQ5" i="1" s="1"/>
  <c r="AR5" i="1" s="1"/>
  <c r="AS5" i="1" s="1"/>
  <c r="AT5" i="1" s="1"/>
  <c r="AU5" i="1" s="1"/>
  <c r="AV5" i="1" s="1"/>
  <c r="AW5" i="1" s="1"/>
  <c r="AX5" i="1" s="1"/>
  <c r="AY5" i="1" s="1"/>
  <c r="AZ5" i="1" s="1"/>
  <c r="BA5" i="1" s="1"/>
  <c r="BB5" i="1" s="1"/>
  <c r="BC5" i="1" s="1"/>
  <c r="BD5" i="1" s="1"/>
  <c r="BE5" i="1" s="1"/>
  <c r="BF5" i="1" s="1"/>
  <c r="BG5" i="1" s="1"/>
  <c r="BH5" i="1" s="1"/>
  <c r="BI5" i="1" s="1"/>
  <c r="BJ5" i="1" s="1"/>
  <c r="BK5" i="1" s="1"/>
  <c r="BL5" i="1" s="1"/>
  <c r="BM5" i="1" s="1"/>
  <c r="BN5" i="1" s="1"/>
  <c r="BO5" i="1" s="1"/>
  <c r="BP5" i="1" s="1"/>
  <c r="BQ5" i="1" s="1"/>
  <c r="BR5" i="1" s="1"/>
  <c r="BS5" i="1" s="1"/>
  <c r="BT5" i="1" s="1"/>
  <c r="BU5" i="1" s="1"/>
  <c r="BV5" i="1" s="1"/>
  <c r="BW5" i="1" s="1"/>
  <c r="BX5" i="1" s="1"/>
  <c r="BY5" i="1" s="1"/>
  <c r="BZ5" i="1" s="1"/>
  <c r="CA5" i="1" s="1"/>
  <c r="CB5" i="1" s="1"/>
  <c r="CC5" i="1" s="1"/>
  <c r="CD5" i="1" s="1"/>
  <c r="CE5" i="1" s="1"/>
  <c r="CF5" i="1" s="1"/>
  <c r="CG5" i="1" s="1"/>
  <c r="CH5" i="1" s="1"/>
  <c r="CI5" i="1" s="1"/>
  <c r="CJ5" i="1" s="1"/>
  <c r="CK5" i="1" s="1"/>
  <c r="CL5" i="1" s="1"/>
  <c r="CM5" i="1" s="1"/>
  <c r="CN5" i="1" s="1"/>
  <c r="CO5" i="1" s="1"/>
  <c r="CP5" i="1" s="1"/>
  <c r="CQ5" i="1" s="1"/>
  <c r="CR5" i="1" s="1"/>
  <c r="CS5" i="1" s="1"/>
  <c r="CT5" i="1" s="1"/>
  <c r="CU5" i="1" s="1"/>
  <c r="CV5" i="1" s="1"/>
  <c r="CW5" i="1" s="1"/>
  <c r="CX5" i="1" s="1"/>
  <c r="CY5" i="1" s="1"/>
  <c r="CZ5" i="1" s="1"/>
  <c r="DA5" i="1" s="1"/>
  <c r="DB5" i="1" s="1"/>
  <c r="DC5" i="1" s="1"/>
  <c r="DD5" i="1" s="1"/>
  <c r="DE5" i="1" s="1"/>
  <c r="DF5" i="1" s="1"/>
  <c r="DG5" i="1" s="1"/>
  <c r="DH5" i="1" s="1"/>
  <c r="DI5" i="1" s="1"/>
  <c r="DJ5" i="1" s="1"/>
  <c r="DK5" i="1" s="1"/>
  <c r="DL5" i="1" s="1"/>
  <c r="DM5" i="1" s="1"/>
  <c r="DN5" i="1" s="1"/>
  <c r="DO5" i="1" s="1"/>
  <c r="DP5" i="1" s="1"/>
  <c r="DQ5" i="1" s="1"/>
  <c r="DR5" i="1" s="1"/>
  <c r="DS5" i="1" s="1"/>
  <c r="DT5" i="1" s="1"/>
  <c r="DU5" i="1" s="1"/>
  <c r="DV5" i="1" s="1"/>
  <c r="DW5" i="1" s="1"/>
  <c r="DX5" i="1" s="1"/>
  <c r="DY5" i="1" s="1"/>
  <c r="DZ5" i="1" s="1"/>
  <c r="EA5" i="1" s="1"/>
  <c r="EB5" i="1" s="1"/>
  <c r="EC5" i="1" s="1"/>
  <c r="ED5" i="1" s="1"/>
  <c r="EE5" i="1" s="1"/>
  <c r="EF5" i="1" s="1"/>
  <c r="EG5" i="1" s="1"/>
  <c r="EH5" i="1" s="1"/>
  <c r="EI5" i="1" s="1"/>
  <c r="EJ5" i="1" s="1"/>
  <c r="EK5" i="1" s="1"/>
  <c r="EL5" i="1" s="1"/>
  <c r="EM5" i="1" s="1"/>
  <c r="EN5" i="1" s="1"/>
  <c r="EO5" i="1" s="1"/>
  <c r="EP5" i="1" s="1"/>
  <c r="EQ5" i="1" s="1"/>
  <c r="ER5" i="1" s="1"/>
  <c r="ES5" i="1" s="1"/>
  <c r="ET5" i="1" s="1"/>
  <c r="EU5" i="1" s="1"/>
  <c r="EV5" i="1" s="1"/>
  <c r="EW5" i="1" s="1"/>
  <c r="EX5" i="1" s="1"/>
  <c r="EY5" i="1" s="1"/>
  <c r="EZ5" i="1" s="1"/>
  <c r="FA5" i="1" s="1"/>
  <c r="FB5" i="1" s="1"/>
  <c r="FC5" i="1" s="1"/>
  <c r="FD5" i="1" s="1"/>
  <c r="FE5" i="1" s="1"/>
  <c r="FF5" i="1" s="1"/>
  <c r="FG5" i="1" s="1"/>
  <c r="FH5" i="1" s="1"/>
  <c r="FI5" i="1" s="1"/>
  <c r="FJ5" i="1" s="1"/>
  <c r="FK5" i="1" s="1"/>
  <c r="FL5" i="1" s="1"/>
  <c r="FM5" i="1" s="1"/>
  <c r="FN5" i="1" s="1"/>
  <c r="FO5" i="1" s="1"/>
  <c r="FP5" i="1" s="1"/>
  <c r="FQ5" i="1" s="1"/>
  <c r="FR5" i="1" s="1"/>
  <c r="FS5" i="1" s="1"/>
  <c r="FT5" i="1" s="1"/>
  <c r="FU5" i="1" s="1"/>
  <c r="FV5" i="1" s="1"/>
  <c r="FW5" i="1" s="1"/>
  <c r="FX5" i="1" s="1"/>
  <c r="FY5" i="1" s="1"/>
  <c r="FZ5" i="1" s="1"/>
  <c r="GA5" i="1" s="1"/>
  <c r="GB5" i="1" s="1"/>
  <c r="GC5" i="1" s="1"/>
  <c r="GD5" i="1" s="1"/>
  <c r="GE5" i="1" s="1"/>
  <c r="GF5" i="1" s="1"/>
  <c r="GG5" i="1" s="1"/>
  <c r="GH5" i="1" s="1"/>
  <c r="GI5" i="1" s="1"/>
  <c r="GJ5" i="1" s="1"/>
  <c r="GK5" i="1" s="1"/>
  <c r="GL5" i="1" s="1"/>
  <c r="GM5" i="1" s="1"/>
  <c r="GN5" i="1" s="1"/>
  <c r="GO5" i="1" s="1"/>
  <c r="GP5" i="1" s="1"/>
  <c r="GQ5" i="1" s="1"/>
  <c r="GR5" i="1" s="1"/>
  <c r="GS5" i="1" s="1"/>
  <c r="GT5" i="1" s="1"/>
  <c r="GU5" i="1" s="1"/>
  <c r="GV5" i="1" s="1"/>
  <c r="GW5" i="1" s="1"/>
  <c r="GX5" i="1" s="1"/>
  <c r="GY5" i="1" s="1"/>
  <c r="GZ5" i="1" s="1"/>
  <c r="HA5" i="1" s="1"/>
  <c r="HB5" i="1" s="1"/>
  <c r="HC5" i="1" s="1"/>
  <c r="HD5" i="1" s="1"/>
  <c r="HE5" i="1" s="1"/>
  <c r="HF5" i="1" s="1"/>
  <c r="HG5" i="1" s="1"/>
  <c r="HH5" i="1" s="1"/>
  <c r="HI5" i="1" s="1"/>
  <c r="HJ5" i="1" s="1"/>
  <c r="HK5" i="1" s="1"/>
  <c r="HL5" i="1" s="1"/>
  <c r="HM5" i="1" s="1"/>
  <c r="HN5" i="1" s="1"/>
  <c r="HO5" i="1" s="1"/>
  <c r="HP5" i="1" s="1"/>
  <c r="HQ5" i="1" s="1"/>
  <c r="HR5" i="1" s="1"/>
  <c r="HS5" i="1" s="1"/>
  <c r="HT5" i="1" s="1"/>
  <c r="HU5" i="1" s="1"/>
  <c r="HV5" i="1" s="1"/>
  <c r="HW5" i="1" s="1"/>
  <c r="HX5" i="1" s="1"/>
  <c r="HY5" i="1" s="1"/>
  <c r="C55" i="1"/>
  <c r="E55" i="1" s="1"/>
  <c r="C51" i="1"/>
  <c r="E51" i="1" s="1"/>
  <c r="H51" i="1" s="1"/>
  <c r="E47" i="1"/>
  <c r="E45" i="1"/>
  <c r="N68" i="1" l="1"/>
  <c r="N67" i="1"/>
  <c r="N66" i="1"/>
  <c r="E43" i="1"/>
  <c r="H43" i="1" s="1"/>
  <c r="L43" i="1" s="1"/>
  <c r="N43" i="1" s="1"/>
  <c r="E39" i="1"/>
  <c r="H39" i="1" s="1"/>
  <c r="L39" i="1" s="1"/>
  <c r="N39" i="1" s="1"/>
  <c r="E35" i="1"/>
  <c r="H35" i="1" s="1"/>
  <c r="L35" i="1" s="1"/>
  <c r="N35" i="1" s="1"/>
  <c r="E31" i="1"/>
  <c r="H31" i="1" s="1"/>
  <c r="L31" i="1" s="1"/>
  <c r="N31" i="1" s="1"/>
  <c r="H45" i="1"/>
  <c r="L45" i="1" s="1"/>
  <c r="N45" i="1" s="1"/>
  <c r="H47" i="1"/>
  <c r="L47" i="1" s="1"/>
  <c r="N47" i="1" s="1"/>
  <c r="L51" i="1"/>
  <c r="N51" i="1" s="1"/>
  <c r="H55" i="1"/>
  <c r="L55" i="1" s="1"/>
  <c r="N55" i="1" s="1"/>
  <c r="G30" i="1"/>
  <c r="E30" i="1"/>
  <c r="E28" i="1"/>
  <c r="H28" i="1" s="1"/>
  <c r="L28" i="1" s="1"/>
  <c r="N28" i="1" s="1"/>
  <c r="H27" i="1"/>
  <c r="L27" i="1" s="1"/>
  <c r="N27" i="1" s="1"/>
  <c r="E23" i="1"/>
  <c r="H23" i="1" s="1"/>
  <c r="L23" i="1" s="1"/>
  <c r="N23" i="1" s="1"/>
  <c r="E19" i="1"/>
  <c r="H19" i="1" s="1"/>
  <c r="L19" i="1" s="1"/>
  <c r="N19" i="1" s="1"/>
  <c r="E15" i="1"/>
  <c r="H15" i="1" s="1"/>
  <c r="L15" i="1" s="1"/>
  <c r="N15" i="1" s="1"/>
  <c r="E11" i="1"/>
  <c r="H11" i="1" s="1"/>
  <c r="L11" i="1" s="1"/>
  <c r="N11" i="1" s="1"/>
  <c r="E10" i="1"/>
  <c r="H10" i="1" s="1"/>
  <c r="L10" i="1" s="1"/>
  <c r="N10" i="1" s="1"/>
  <c r="C7" i="1"/>
  <c r="E7" i="1" s="1"/>
  <c r="H7" i="1" s="1"/>
  <c r="L7" i="1" s="1"/>
  <c r="N7" i="1" s="1"/>
  <c r="N22" i="1" l="1"/>
  <c r="N21" i="1"/>
  <c r="N20" i="1"/>
  <c r="N41" i="1"/>
  <c r="N40" i="1"/>
  <c r="N12" i="1"/>
  <c r="N14" i="1"/>
  <c r="N13" i="1"/>
  <c r="N34" i="1"/>
  <c r="N33" i="1"/>
  <c r="N32" i="1"/>
  <c r="N17" i="1"/>
  <c r="N16" i="1"/>
  <c r="N18" i="1"/>
  <c r="N36" i="1"/>
  <c r="N37" i="1"/>
  <c r="H30" i="1"/>
  <c r="L30" i="1" s="1"/>
  <c r="N30" i="1" s="1"/>
</calcChain>
</file>

<file path=xl/sharedStrings.xml><?xml version="1.0" encoding="utf-8"?>
<sst xmlns="http://schemas.openxmlformats.org/spreadsheetml/2006/main" count="324" uniqueCount="95">
  <si>
    <t>PRACE PRZYGOTOWAWCZE</t>
  </si>
  <si>
    <t>PRACE KONSERWATORSKIE PRZY MURZE OBRONNYM PŁD OD STRONY MIĘDZYMURZA</t>
  </si>
  <si>
    <t>PRACE KONSERWATORSKIE PRZY MURZE OBRONNYM PŁD OD STRONY DZIEDZIŃCA</t>
  </si>
  <si>
    <t>PRACE KONSERWATORSKIE BASZT SZLACHECKIEJ I PANIEŃSKIEJ - PIWNICE</t>
  </si>
  <si>
    <t>PRACE KONSERWATORSKIE PRZY MURZE OBRONNYM PŁD ELEWACJE BOCZNE PRZY PRZEJŚCIACH</t>
  </si>
  <si>
    <t>KONSERWACJA ELEMENTÓW METALOWYCH</t>
  </si>
  <si>
    <t>KONSERWACJA ELEMENTÓW DREWNIANYCH</t>
  </si>
  <si>
    <t>ROBOTY BUDOWLANE - ZAKRES KONSTRUKCYJNY</t>
  </si>
  <si>
    <t>ANEKS - BRAMA</t>
  </si>
  <si>
    <t xml:space="preserve">ROBOTY BUDOWLANE </t>
  </si>
  <si>
    <t>rg</t>
  </si>
  <si>
    <t>RUSZTOWANIA</t>
  </si>
  <si>
    <t>KONSERWACJA MURU ŚREDNIOWIECZNEGO</t>
  </si>
  <si>
    <t xml:space="preserve"> 2.1</t>
  </si>
  <si>
    <t xml:space="preserve"> 2.2</t>
  </si>
  <si>
    <t>dnk</t>
  </si>
  <si>
    <t xml:space="preserve"> 2.3. </t>
  </si>
  <si>
    <t>KONSERWACJA MURU REKONSTRUOWANEGO</t>
  </si>
  <si>
    <t>KONSERWACJA WĄTKU CEGLANEGO</t>
  </si>
  <si>
    <t>os</t>
  </si>
  <si>
    <t>dr</t>
  </si>
  <si>
    <t>drs</t>
  </si>
  <si>
    <t xml:space="preserve"> 2.4.</t>
  </si>
  <si>
    <t xml:space="preserve"> 2.5</t>
  </si>
  <si>
    <t>BIAŁY MUR</t>
  </si>
  <si>
    <t>KONSERWACJA PORTALI I OBRAMIENI OKIENNYCH</t>
  </si>
  <si>
    <t>WYKONANIE RZYGACZY</t>
  </si>
  <si>
    <t>WYKONANIE PARAPETU OKIENNEGO NAD BRAMĄ DO BASZTY TĘCZYŃSKIEJ</t>
  </si>
  <si>
    <t xml:space="preserve"> 2.6</t>
  </si>
  <si>
    <t xml:space="preserve"> 2.7.</t>
  </si>
  <si>
    <t xml:space="preserve"> 3.1</t>
  </si>
  <si>
    <t>KONSERWACJA WĄTKU KAMIENNEGO</t>
  </si>
  <si>
    <t xml:space="preserve"> 3.2</t>
  </si>
  <si>
    <t xml:space="preserve"> 3.3</t>
  </si>
  <si>
    <t xml:space="preserve"> 3.4</t>
  </si>
  <si>
    <t xml:space="preserve"> 3.5</t>
  </si>
  <si>
    <t>KONSERWACJA SCHODÓW Z PIASKOWCA</t>
  </si>
  <si>
    <t xml:space="preserve"> 4.1</t>
  </si>
  <si>
    <t xml:space="preserve"> 5.1</t>
  </si>
  <si>
    <t xml:space="preserve"> 6.1</t>
  </si>
  <si>
    <t xml:space="preserve"> 8.1</t>
  </si>
  <si>
    <t xml:space="preserve"> 7.1</t>
  </si>
  <si>
    <t xml:space="preserve"> 8.2</t>
  </si>
  <si>
    <t>ZABEZPIECZENIE ELEMENTÓW KONSTRUKCYJNYCH STROPU W OBRĘBIE BASZTY SZLACHECKIEJ</t>
  </si>
  <si>
    <t xml:space="preserve"> 8.3</t>
  </si>
  <si>
    <t>WKLEJANIE TAŚM Z WŁÓKNA WĘGLOWEGO ORAZ INIEKCJA</t>
  </si>
  <si>
    <t>WYMIANA IZOLACJI NA DACHU BASZTY SZLACHECKIEJ</t>
  </si>
  <si>
    <t xml:space="preserve"> 8.4</t>
  </si>
  <si>
    <t>WYMIANA IZOLACJI NA DACHU BASZTY PANIEŃSKIEJ</t>
  </si>
  <si>
    <t xml:space="preserve"> 8.5</t>
  </si>
  <si>
    <t>IZOLACJA KORYTA MURU</t>
  </si>
  <si>
    <t xml:space="preserve"> 8.6</t>
  </si>
  <si>
    <t>ZABEZPIECZENIE ELEMENTÓW KONSTRUKCYJNYCH STROPU W OBRĘBIE BASZTY PANIEŃSKIEJ</t>
  </si>
  <si>
    <t xml:space="preserve"> 8.7</t>
  </si>
  <si>
    <t>DRABINA W BASZCIE SZLACHECKIEJ</t>
  </si>
  <si>
    <t xml:space="preserve"> 8.8</t>
  </si>
  <si>
    <t>MONTAŻ ZAMKA KLASY 5 ODPORNOŚCI NA WŁAMANIE - RABSZTYN</t>
  </si>
  <si>
    <t>MONTAŻ ZAMKA KLASY 5 ODPORNOŚCI NA WŁAMANIE - BASZTY</t>
  </si>
  <si>
    <t xml:space="preserve"> 8.9</t>
  </si>
  <si>
    <t xml:space="preserve"> 8.10</t>
  </si>
  <si>
    <t>UDROŻNIENIE PRZEWIERTU WENTYLACYJNEGO W BASZCIE SZLACHECKIEJ</t>
  </si>
  <si>
    <t xml:space="preserve"> 8.11</t>
  </si>
  <si>
    <t>ZABEZPIECZENIA PRAC W WARUNKACH NIEKORZYSTNYCH WARUNKÓW ATMOSFERYCZNYCH</t>
  </si>
  <si>
    <t xml:space="preserve"> 8.12</t>
  </si>
  <si>
    <t>WYMIANA BRAMY ROZSUWANEJ</t>
  </si>
  <si>
    <t xml:space="preserve"> 9.1</t>
  </si>
  <si>
    <t>ROBOTY BUDOWLANE PRZY BRAMIE</t>
  </si>
  <si>
    <t>marzec</t>
  </si>
  <si>
    <t>kwiecień</t>
  </si>
  <si>
    <t>maj</t>
  </si>
  <si>
    <t>czerwiec</t>
  </si>
  <si>
    <t>lipiec</t>
  </si>
  <si>
    <t>J-H</t>
  </si>
  <si>
    <t>H-B</t>
  </si>
  <si>
    <t>B-A</t>
  </si>
  <si>
    <t>K-"H"</t>
  </si>
  <si>
    <t>"H" - M</t>
  </si>
  <si>
    <t>M-N</t>
  </si>
  <si>
    <t>sierpień</t>
  </si>
  <si>
    <t>BASZTA SZLACHECKA</t>
  </si>
  <si>
    <t>BASZTA PANIEŃSKA</t>
  </si>
  <si>
    <t>wrzesień</t>
  </si>
  <si>
    <t>WYMIANA GRZEJNIKÓW</t>
  </si>
  <si>
    <t>WENTYLACJA MECHANICZNA WYWIEWNA</t>
  </si>
  <si>
    <t>RURY SPUSTOWE</t>
  </si>
  <si>
    <t>WYMIANA LZ I RS90</t>
  </si>
  <si>
    <t>WYMIANA INSTALACJI OŚWIETLENIA ZEWNĘTRZNEGO</t>
  </si>
  <si>
    <t>INSTALACJA SAP</t>
  </si>
  <si>
    <t>INSTALACJE TELETECHNICZNE</t>
  </si>
  <si>
    <t>INSTALACJA CCITV</t>
  </si>
  <si>
    <t>WYMIANA STEROWNIKA BRAMY</t>
  </si>
  <si>
    <t>ROBOTY SANITARNE</t>
  </si>
  <si>
    <t>ROBOTY ELEKTRYCZNE</t>
  </si>
  <si>
    <t>POMIARY I TESTY</t>
  </si>
  <si>
    <t>paź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</si>
</sst>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6"/>
      <color theme="1"/>
      <name val="Calibri"/>
      <family val="2"/>
      <charset val="238"/>
      <scheme val="minor"/>
    </font>
    <font>
      <b/>
      <sz val="6"/>
      <color theme="1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1"/>
      <color theme="5" tint="0.3999755851924192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1" fontId="1" fillId="0" borderId="0" xfId="0" applyNumberFormat="1" applyFont="1"/>
    <xf numFmtId="0" fontId="0" fillId="0" borderId="0" xfId="0" applyFill="1"/>
    <xf numFmtId="0" fontId="3" fillId="0" borderId="0" xfId="0" applyFont="1"/>
    <xf numFmtId="1" fontId="4" fillId="0" borderId="0" xfId="0" applyNumberFormat="1" applyFont="1"/>
    <xf numFmtId="0" fontId="0" fillId="0" borderId="6" xfId="0" applyBorder="1"/>
    <xf numFmtId="0" fontId="0" fillId="0" borderId="6" xfId="0" applyFill="1" applyBorder="1"/>
    <xf numFmtId="0" fontId="0" fillId="0" borderId="0" xfId="0" applyBorder="1"/>
    <xf numFmtId="0" fontId="0" fillId="0" borderId="0" xfId="0" applyFill="1" applyBorder="1"/>
    <xf numFmtId="0" fontId="0" fillId="2" borderId="0" xfId="0" applyFill="1" applyBorder="1"/>
    <xf numFmtId="0" fontId="0" fillId="3" borderId="0" xfId="0" applyFill="1" applyBorder="1"/>
    <xf numFmtId="0" fontId="2" fillId="0" borderId="6" xfId="0" applyFont="1" applyBorder="1"/>
    <xf numFmtId="0" fontId="0" fillId="4" borderId="0" xfId="0" applyFill="1" applyBorder="1"/>
    <xf numFmtId="0" fontId="3" fillId="0" borderId="8" xfId="0" applyFont="1" applyBorder="1"/>
    <xf numFmtId="1" fontId="4" fillId="0" borderId="8" xfId="0" applyNumberFormat="1" applyFont="1" applyBorder="1"/>
    <xf numFmtId="0" fontId="3" fillId="0" borderId="9" xfId="0" applyFont="1" applyBorder="1"/>
    <xf numFmtId="0" fontId="0" fillId="0" borderId="10" xfId="0" applyBorder="1"/>
    <xf numFmtId="0" fontId="0" fillId="0" borderId="10" xfId="0" applyFill="1" applyBorder="1"/>
    <xf numFmtId="0" fontId="0" fillId="0" borderId="12" xfId="0" applyBorder="1"/>
    <xf numFmtId="0" fontId="0" fillId="0" borderId="13" xfId="0" applyBorder="1"/>
    <xf numFmtId="0" fontId="4" fillId="0" borderId="8" xfId="0" applyFont="1" applyBorder="1"/>
    <xf numFmtId="0" fontId="1" fillId="0" borderId="1" xfId="0" applyFont="1" applyBorder="1"/>
    <xf numFmtId="0" fontId="3" fillId="0" borderId="1" xfId="0" applyFont="1" applyBorder="1"/>
    <xf numFmtId="0" fontId="3" fillId="0" borderId="0" xfId="0" applyFont="1" applyBorder="1"/>
    <xf numFmtId="1" fontId="1" fillId="0" borderId="6" xfId="0" applyNumberFormat="1" applyFont="1" applyBorder="1"/>
    <xf numFmtId="1" fontId="1" fillId="0" borderId="6" xfId="0" applyNumberFormat="1" applyFont="1" applyFill="1" applyBorder="1"/>
    <xf numFmtId="0" fontId="2" fillId="0" borderId="6" xfId="0" applyFont="1" applyFill="1" applyBorder="1"/>
    <xf numFmtId="0" fontId="2" fillId="0" borderId="6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7" xfId="0" applyFont="1" applyBorder="1" applyAlignment="1">
      <alignment horizontal="left"/>
    </xf>
    <xf numFmtId="0" fontId="3" fillId="5" borderId="14" xfId="0" applyFont="1" applyFill="1" applyBorder="1"/>
    <xf numFmtId="0" fontId="3" fillId="0" borderId="15" xfId="0" applyFont="1" applyBorder="1"/>
    <xf numFmtId="0" fontId="3" fillId="0" borderId="16" xfId="0" applyFont="1" applyBorder="1"/>
    <xf numFmtId="0" fontId="0" fillId="0" borderId="5" xfId="0" applyBorder="1"/>
    <xf numFmtId="0" fontId="0" fillId="0" borderId="5" xfId="0" applyFill="1" applyBorder="1"/>
    <xf numFmtId="0" fontId="5" fillId="0" borderId="0" xfId="0" applyFont="1" applyBorder="1"/>
    <xf numFmtId="0" fontId="0" fillId="0" borderId="11" xfId="0" applyBorder="1"/>
    <xf numFmtId="0" fontId="0" fillId="2" borderId="12" xfId="0" applyFill="1" applyBorder="1"/>
    <xf numFmtId="0" fontId="0" fillId="3" borderId="12" xfId="0" applyFill="1" applyBorder="1"/>
    <xf numFmtId="0" fontId="0" fillId="0" borderId="12" xfId="0" applyFill="1" applyBorder="1"/>
    <xf numFmtId="0" fontId="2" fillId="0" borderId="17" xfId="0" applyFont="1" applyBorder="1" applyAlignment="1">
      <alignment horizontal="left"/>
    </xf>
    <xf numFmtId="0" fontId="0" fillId="0" borderId="18" xfId="0" applyBorder="1"/>
    <xf numFmtId="0" fontId="2" fillId="0" borderId="17" xfId="0" applyFont="1" applyFill="1" applyBorder="1" applyAlignment="1">
      <alignment horizontal="left"/>
    </xf>
    <xf numFmtId="0" fontId="0" fillId="0" borderId="18" xfId="0" applyFill="1" applyBorder="1"/>
    <xf numFmtId="16" fontId="2" fillId="0" borderId="17" xfId="0" applyNumberFormat="1" applyFont="1" applyBorder="1" applyAlignment="1">
      <alignment horizontal="left"/>
    </xf>
    <xf numFmtId="16" fontId="2" fillId="0" borderId="17" xfId="0" applyNumberFormat="1" applyFont="1" applyFill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2" fillId="0" borderId="20" xfId="0" applyFont="1" applyBorder="1"/>
    <xf numFmtId="0" fontId="0" fillId="0" borderId="20" xfId="0" applyBorder="1"/>
    <xf numFmtId="1" fontId="1" fillId="0" borderId="20" xfId="0" applyNumberFormat="1" applyFont="1" applyBorder="1"/>
    <xf numFmtId="0" fontId="0" fillId="0" borderId="21" xfId="0" applyBorder="1"/>
    <xf numFmtId="14" fontId="0" fillId="0" borderId="0" xfId="0" applyNumberFormat="1"/>
    <xf numFmtId="0" fontId="2" fillId="5" borderId="6" xfId="0" applyFont="1" applyFill="1" applyBorder="1"/>
    <xf numFmtId="0" fontId="0" fillId="6" borderId="5" xfId="0" applyFill="1" applyBorder="1"/>
    <xf numFmtId="0" fontId="0" fillId="6" borderId="0" xfId="0" applyFill="1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7" borderId="0" xfId="0" applyFill="1" applyBorder="1"/>
    <xf numFmtId="0" fontId="0" fillId="8" borderId="0" xfId="0" applyFill="1" applyBorder="1"/>
    <xf numFmtId="0" fontId="0" fillId="9" borderId="0" xfId="0" applyFill="1" applyBorder="1"/>
    <xf numFmtId="0" fontId="0" fillId="10" borderId="0" xfId="0" applyFill="1" applyBorder="1"/>
    <xf numFmtId="0" fontId="0" fillId="10" borderId="12" xfId="0" applyFill="1" applyBorder="1"/>
    <xf numFmtId="0" fontId="0" fillId="11" borderId="0" xfId="0" applyFill="1" applyBorder="1"/>
    <xf numFmtId="0" fontId="0" fillId="12" borderId="0" xfId="0" applyFill="1" applyBorder="1"/>
    <xf numFmtId="0" fontId="0" fillId="13" borderId="0" xfId="0" applyFill="1" applyBorder="1"/>
    <xf numFmtId="0" fontId="6" fillId="7" borderId="0" xfId="0" applyFont="1" applyFill="1" applyBorder="1"/>
    <xf numFmtId="0" fontId="3" fillId="0" borderId="22" xfId="0" applyFont="1" applyFill="1" applyBorder="1"/>
    <xf numFmtId="0" fontId="3" fillId="0" borderId="23" xfId="0" applyFont="1" applyBorder="1"/>
    <xf numFmtId="0" fontId="3" fillId="5" borderId="23" xfId="0" applyFont="1" applyFill="1" applyBorder="1"/>
    <xf numFmtId="0" fontId="3" fillId="0" borderId="24" xfId="0" applyFont="1" applyBorder="1"/>
    <xf numFmtId="0" fontId="3" fillId="0" borderId="25" xfId="0" applyFont="1" applyBorder="1"/>
    <xf numFmtId="0" fontId="3" fillId="0" borderId="23" xfId="0" applyFon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22" xfId="0" applyFont="1" applyBorder="1"/>
    <xf numFmtId="0" fontId="3" fillId="0" borderId="14" xfId="0" applyFont="1" applyBorder="1"/>
    <xf numFmtId="0" fontId="0" fillId="7" borderId="5" xfId="0" applyFill="1" applyBorder="1"/>
    <xf numFmtId="0" fontId="0" fillId="7" borderId="10" xfId="0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3" fillId="0" borderId="5" xfId="0" applyFont="1" applyBorder="1"/>
    <xf numFmtId="0" fontId="0" fillId="2" borderId="5" xfId="0" applyFill="1" applyBorder="1"/>
    <xf numFmtId="0" fontId="0" fillId="8" borderId="10" xfId="0" applyFill="1" applyBorder="1"/>
    <xf numFmtId="0" fontId="0" fillId="11" borderId="10" xfId="0" applyFill="1" applyBorder="1"/>
    <xf numFmtId="0" fontId="0" fillId="13" borderId="10" xfId="0" applyFill="1" applyBorder="1"/>
    <xf numFmtId="0" fontId="0" fillId="2" borderId="11" xfId="0" applyFill="1" applyBorder="1"/>
    <xf numFmtId="0" fontId="5" fillId="3" borderId="0" xfId="0" applyFont="1" applyFill="1" applyBorder="1"/>
    <xf numFmtId="0" fontId="0" fillId="8" borderId="5" xfId="0" applyFill="1" applyBorder="1"/>
    <xf numFmtId="0" fontId="0" fillId="12" borderId="10" xfId="0" applyFill="1" applyBorder="1"/>
    <xf numFmtId="0" fontId="0" fillId="11" borderId="5" xfId="0" applyFill="1" applyBorder="1"/>
    <xf numFmtId="0" fontId="0" fillId="13" borderId="5" xfId="0" applyFill="1" applyBorder="1"/>
    <xf numFmtId="0" fontId="5" fillId="0" borderId="5" xfId="0" applyFont="1" applyBorder="1"/>
    <xf numFmtId="0" fontId="0" fillId="2" borderId="10" xfId="0" applyFill="1" applyBorder="1"/>
    <xf numFmtId="0" fontId="0" fillId="9" borderId="5" xfId="0" applyFill="1" applyBorder="1"/>
    <xf numFmtId="0" fontId="0" fillId="2" borderId="13" xfId="0" applyFill="1" applyBorder="1"/>
    <xf numFmtId="0" fontId="0" fillId="3" borderId="5" xfId="0" applyFill="1" applyBorder="1"/>
    <xf numFmtId="0" fontId="0" fillId="6" borderId="10" xfId="0" applyFill="1" applyBorder="1"/>
    <xf numFmtId="0" fontId="0" fillId="3" borderId="11" xfId="0" applyFill="1" applyBorder="1"/>
    <xf numFmtId="0" fontId="0" fillId="3" borderId="10" xfId="0" applyFill="1" applyBorder="1"/>
    <xf numFmtId="0" fontId="0" fillId="3" borderId="13" xfId="0" applyFill="1" applyBorder="1"/>
    <xf numFmtId="0" fontId="0" fillId="0" borderId="7" xfId="0" applyBorder="1" applyAlignment="1">
      <alignment horizontal="center" vertical="center"/>
    </xf>
    <xf numFmtId="0" fontId="0" fillId="0" borderId="8" xfId="0" applyBorder="1" applyAlignment="1"/>
    <xf numFmtId="0" fontId="0" fillId="0" borderId="9" xfId="0" applyBorder="1" applyAlignment="1"/>
    <xf numFmtId="0" fontId="3" fillId="6" borderId="24" xfId="0" applyFont="1" applyFill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D93"/>
  <sheetViews>
    <sheetView tabSelected="1" view="pageBreakPreview" topLeftCell="FW19" zoomScaleNormal="50" zoomScaleSheetLayoutView="100" workbookViewId="0">
      <selection activeCell="FW16" sqref="FW16"/>
    </sheetView>
  </sheetViews>
  <sheetFormatPr defaultRowHeight="14.4" x14ac:dyDescent="0.3"/>
  <cols>
    <col min="1" max="1" width="4" style="28" customWidth="1"/>
    <col min="2" max="2" width="59.88671875" customWidth="1"/>
    <col min="3" max="3" width="8.5546875" hidden="1" customWidth="1"/>
    <col min="4" max="4" width="6.88671875" hidden="1" customWidth="1"/>
    <col min="6" max="6" width="2.5546875" customWidth="1"/>
    <col min="7" max="7" width="4.33203125" customWidth="1"/>
    <col min="8" max="8" width="12" bestFit="1" customWidth="1"/>
    <col min="9" max="9" width="4.5546875" customWidth="1"/>
    <col min="10" max="10" width="3.5546875" customWidth="1"/>
    <col min="11" max="11" width="2.88671875" customWidth="1"/>
    <col min="13" max="13" width="3" customWidth="1"/>
    <col min="14" max="14" width="4.33203125" style="1" customWidth="1"/>
    <col min="15" max="15" width="4" customWidth="1"/>
    <col min="16" max="16" width="2" customWidth="1"/>
    <col min="17" max="101" width="2.6640625" customWidth="1"/>
    <col min="102" max="127" width="3.109375" customWidth="1"/>
    <col min="128" max="141" width="3" customWidth="1"/>
    <col min="142" max="194" width="3.33203125" customWidth="1"/>
    <col min="195" max="200" width="2.88671875" customWidth="1"/>
    <col min="201" max="202" width="2.6640625" customWidth="1"/>
    <col min="203" max="217" width="3.33203125" customWidth="1"/>
    <col min="218" max="218" width="3.77734375" customWidth="1"/>
    <col min="219" max="230" width="3.33203125" customWidth="1"/>
    <col min="231" max="233" width="3.21875" customWidth="1"/>
  </cols>
  <sheetData>
    <row r="1" spans="1:238" ht="15" thickBot="1" x14ac:dyDescent="0.35">
      <c r="B1" s="21" t="s">
        <v>24</v>
      </c>
      <c r="H1" s="52">
        <v>44159</v>
      </c>
      <c r="Q1" s="75" t="s">
        <v>67</v>
      </c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7"/>
      <c r="AV1" s="56" t="s">
        <v>68</v>
      </c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  <c r="BN1" s="57"/>
      <c r="BO1" s="57"/>
      <c r="BP1" s="57"/>
      <c r="BQ1" s="57"/>
      <c r="BR1" s="57"/>
      <c r="BS1" s="57"/>
      <c r="BT1" s="57"/>
      <c r="BU1" s="57"/>
      <c r="BV1" s="57"/>
      <c r="BW1" s="57"/>
      <c r="BX1" s="57"/>
      <c r="BY1" s="58"/>
      <c r="BZ1" s="56" t="s">
        <v>69</v>
      </c>
      <c r="CA1" s="57"/>
      <c r="CB1" s="57"/>
      <c r="CC1" s="57"/>
      <c r="CD1" s="57"/>
      <c r="CE1" s="57"/>
      <c r="CF1" s="57"/>
      <c r="CG1" s="57"/>
      <c r="CH1" s="57"/>
      <c r="CI1" s="57"/>
      <c r="CJ1" s="57"/>
      <c r="CK1" s="57"/>
      <c r="CL1" s="57"/>
      <c r="CM1" s="57"/>
      <c r="CN1" s="57"/>
      <c r="CO1" s="57"/>
      <c r="CP1" s="57"/>
      <c r="CQ1" s="57"/>
      <c r="CR1" s="57"/>
      <c r="CS1" s="57"/>
      <c r="CT1" s="57"/>
      <c r="CU1" s="57"/>
      <c r="CV1" s="57"/>
      <c r="CW1" s="57"/>
      <c r="CX1" s="57"/>
      <c r="CY1" s="57"/>
      <c r="CZ1" s="57"/>
      <c r="DA1" s="57"/>
      <c r="DB1" s="57"/>
      <c r="DC1" s="57"/>
      <c r="DD1" s="58"/>
      <c r="DE1" s="56" t="s">
        <v>70</v>
      </c>
      <c r="DF1" s="57"/>
      <c r="DG1" s="57"/>
      <c r="DH1" s="57"/>
      <c r="DI1" s="57"/>
      <c r="DJ1" s="57"/>
      <c r="DK1" s="57"/>
      <c r="DL1" s="57"/>
      <c r="DM1" s="57"/>
      <c r="DN1" s="57"/>
      <c r="DO1" s="57"/>
      <c r="DP1" s="57"/>
      <c r="DQ1" s="57"/>
      <c r="DR1" s="57"/>
      <c r="DS1" s="57"/>
      <c r="DT1" s="57"/>
      <c r="DU1" s="57"/>
      <c r="DV1" s="57"/>
      <c r="DW1" s="57"/>
      <c r="DX1" s="57"/>
      <c r="DY1" s="57"/>
      <c r="DZ1" s="57"/>
      <c r="EA1" s="57"/>
      <c r="EB1" s="57"/>
      <c r="EC1" s="57"/>
      <c r="ED1" s="57"/>
      <c r="EE1" s="57"/>
      <c r="EF1" s="57"/>
      <c r="EG1" s="57"/>
      <c r="EH1" s="58"/>
      <c r="EI1" s="56" t="s">
        <v>71</v>
      </c>
      <c r="EJ1" s="57"/>
      <c r="EK1" s="57"/>
      <c r="EL1" s="57"/>
      <c r="EM1" s="57"/>
      <c r="EN1" s="57"/>
      <c r="EO1" s="57"/>
      <c r="EP1" s="57"/>
      <c r="EQ1" s="57"/>
      <c r="ER1" s="57"/>
      <c r="ES1" s="57"/>
      <c r="ET1" s="57"/>
      <c r="EU1" s="57"/>
      <c r="EV1" s="57"/>
      <c r="EW1" s="57"/>
      <c r="EX1" s="57"/>
      <c r="EY1" s="57"/>
      <c r="EZ1" s="57"/>
      <c r="FA1" s="57"/>
      <c r="FB1" s="57"/>
      <c r="FC1" s="57"/>
      <c r="FD1" s="57"/>
      <c r="FE1" s="57"/>
      <c r="FF1" s="57"/>
      <c r="FG1" s="57"/>
      <c r="FH1" s="57"/>
      <c r="FI1" s="57"/>
      <c r="FJ1" s="57"/>
      <c r="FK1" s="57"/>
      <c r="FL1" s="57"/>
      <c r="FM1" s="58"/>
      <c r="FN1" s="59" t="s">
        <v>78</v>
      </c>
      <c r="FO1" s="57"/>
      <c r="FP1" s="57"/>
      <c r="FQ1" s="57"/>
      <c r="FR1" s="57"/>
      <c r="FS1" s="57"/>
      <c r="FT1" s="57"/>
      <c r="FU1" s="57"/>
      <c r="FV1" s="57"/>
      <c r="FW1" s="57"/>
      <c r="FX1" s="57"/>
      <c r="FY1" s="57"/>
      <c r="FZ1" s="57"/>
      <c r="GA1" s="57"/>
      <c r="GB1" s="57"/>
      <c r="GC1" s="57"/>
      <c r="GD1" s="57"/>
      <c r="GE1" s="57"/>
      <c r="GF1" s="57"/>
      <c r="GG1" s="57"/>
      <c r="GH1" s="57"/>
      <c r="GI1" s="57"/>
      <c r="GJ1" s="57"/>
      <c r="GK1" s="57"/>
      <c r="GL1" s="57"/>
      <c r="GM1" s="57"/>
      <c r="GN1" s="57"/>
      <c r="GO1" s="57"/>
      <c r="GP1" s="57"/>
      <c r="GQ1" s="57"/>
      <c r="GR1" s="58"/>
      <c r="GS1" s="56" t="s">
        <v>81</v>
      </c>
      <c r="GT1" s="57"/>
      <c r="GU1" s="57"/>
      <c r="GV1" s="57"/>
      <c r="GW1" s="57"/>
      <c r="GX1" s="57"/>
      <c r="GY1" s="57"/>
      <c r="GZ1" s="57"/>
      <c r="HA1" s="57"/>
      <c r="HB1" s="57"/>
      <c r="HC1" s="57"/>
      <c r="HD1" s="57"/>
      <c r="HE1" s="57"/>
      <c r="HF1" s="57"/>
      <c r="HG1" s="57"/>
      <c r="HH1" s="57"/>
      <c r="HI1" s="57"/>
      <c r="HJ1" s="57"/>
      <c r="HK1" s="57"/>
      <c r="HL1" s="57"/>
      <c r="HM1" s="57"/>
      <c r="HN1" s="57"/>
      <c r="HO1" s="57"/>
      <c r="HP1" s="57"/>
      <c r="HQ1" s="57"/>
      <c r="HR1" s="57"/>
      <c r="HS1" s="57"/>
      <c r="HT1" s="57"/>
      <c r="HU1" s="57"/>
      <c r="HV1" s="58"/>
      <c r="HW1" s="105" t="s">
        <v>94</v>
      </c>
      <c r="HX1" s="106"/>
      <c r="HY1" s="107"/>
    </row>
    <row r="2" spans="1:238" s="3" customFormat="1" ht="9" thickBot="1" x14ac:dyDescent="0.25">
      <c r="A2" s="29"/>
      <c r="N2" s="4"/>
      <c r="Q2" s="69">
        <v>1</v>
      </c>
      <c r="R2" s="70">
        <f>Q2+1</f>
        <v>2</v>
      </c>
      <c r="S2" s="70">
        <f t="shared" ref="S2:AU2" si="0">R2+1</f>
        <v>3</v>
      </c>
      <c r="T2" s="70">
        <f t="shared" si="0"/>
        <v>4</v>
      </c>
      <c r="U2" s="70">
        <f t="shared" si="0"/>
        <v>5</v>
      </c>
      <c r="V2" s="70">
        <f t="shared" si="0"/>
        <v>6</v>
      </c>
      <c r="W2" s="70">
        <f t="shared" si="0"/>
        <v>7</v>
      </c>
      <c r="X2" s="74">
        <f t="shared" si="0"/>
        <v>8</v>
      </c>
      <c r="Y2" s="71">
        <f t="shared" si="0"/>
        <v>9</v>
      </c>
      <c r="Z2" s="70">
        <f t="shared" si="0"/>
        <v>10</v>
      </c>
      <c r="AA2" s="70">
        <f t="shared" si="0"/>
        <v>11</v>
      </c>
      <c r="AB2" s="70">
        <f t="shared" si="0"/>
        <v>12</v>
      </c>
      <c r="AC2" s="70">
        <f t="shared" si="0"/>
        <v>13</v>
      </c>
      <c r="AD2" s="70">
        <f t="shared" si="0"/>
        <v>14</v>
      </c>
      <c r="AE2" s="70">
        <f t="shared" si="0"/>
        <v>15</v>
      </c>
      <c r="AF2" s="70">
        <f t="shared" si="0"/>
        <v>16</v>
      </c>
      <c r="AG2" s="70">
        <f t="shared" si="0"/>
        <v>17</v>
      </c>
      <c r="AH2" s="70">
        <f t="shared" si="0"/>
        <v>18</v>
      </c>
      <c r="AI2" s="70">
        <f t="shared" si="0"/>
        <v>19</v>
      </c>
      <c r="AJ2" s="70">
        <f t="shared" si="0"/>
        <v>20</v>
      </c>
      <c r="AK2" s="70">
        <f t="shared" si="0"/>
        <v>21</v>
      </c>
      <c r="AL2" s="70">
        <f t="shared" si="0"/>
        <v>22</v>
      </c>
      <c r="AM2" s="70">
        <f t="shared" si="0"/>
        <v>23</v>
      </c>
      <c r="AN2" s="70">
        <f t="shared" si="0"/>
        <v>24</v>
      </c>
      <c r="AO2" s="70">
        <f t="shared" si="0"/>
        <v>25</v>
      </c>
      <c r="AP2" s="70">
        <f t="shared" si="0"/>
        <v>26</v>
      </c>
      <c r="AQ2" s="70">
        <f t="shared" si="0"/>
        <v>27</v>
      </c>
      <c r="AR2" s="70">
        <f t="shared" si="0"/>
        <v>28</v>
      </c>
      <c r="AS2" s="70">
        <f t="shared" si="0"/>
        <v>29</v>
      </c>
      <c r="AT2" s="70">
        <f t="shared" si="0"/>
        <v>30</v>
      </c>
      <c r="AU2" s="73">
        <f t="shared" si="0"/>
        <v>31</v>
      </c>
      <c r="AV2" s="78">
        <v>1</v>
      </c>
      <c r="AW2" s="70">
        <f>AV2+1</f>
        <v>2</v>
      </c>
      <c r="AX2" s="70">
        <f t="shared" ref="AX2:BY2" si="1">AW2+1</f>
        <v>3</v>
      </c>
      <c r="AY2" s="70">
        <f t="shared" si="1"/>
        <v>4</v>
      </c>
      <c r="AZ2" s="70">
        <f t="shared" si="1"/>
        <v>5</v>
      </c>
      <c r="BA2" s="70">
        <f t="shared" si="1"/>
        <v>6</v>
      </c>
      <c r="BB2" s="70">
        <f t="shared" si="1"/>
        <v>7</v>
      </c>
      <c r="BC2" s="70">
        <f t="shared" si="1"/>
        <v>8</v>
      </c>
      <c r="BD2" s="70">
        <f t="shared" si="1"/>
        <v>9</v>
      </c>
      <c r="BE2" s="70">
        <f t="shared" si="1"/>
        <v>10</v>
      </c>
      <c r="BF2" s="70">
        <f t="shared" si="1"/>
        <v>11</v>
      </c>
      <c r="BG2" s="70">
        <f t="shared" si="1"/>
        <v>12</v>
      </c>
      <c r="BH2" s="70">
        <f t="shared" si="1"/>
        <v>13</v>
      </c>
      <c r="BI2" s="70">
        <f t="shared" si="1"/>
        <v>14</v>
      </c>
      <c r="BJ2" s="70">
        <f t="shared" si="1"/>
        <v>15</v>
      </c>
      <c r="BK2" s="70">
        <f t="shared" si="1"/>
        <v>16</v>
      </c>
      <c r="BL2" s="70">
        <f t="shared" si="1"/>
        <v>17</v>
      </c>
      <c r="BM2" s="70">
        <f t="shared" si="1"/>
        <v>18</v>
      </c>
      <c r="BN2" s="70">
        <f t="shared" si="1"/>
        <v>19</v>
      </c>
      <c r="BO2" s="70">
        <f t="shared" si="1"/>
        <v>20</v>
      </c>
      <c r="BP2" s="70">
        <f t="shared" si="1"/>
        <v>21</v>
      </c>
      <c r="BQ2" s="70">
        <f t="shared" si="1"/>
        <v>22</v>
      </c>
      <c r="BR2" s="70">
        <f t="shared" si="1"/>
        <v>23</v>
      </c>
      <c r="BS2" s="70">
        <f t="shared" si="1"/>
        <v>24</v>
      </c>
      <c r="BT2" s="70">
        <f t="shared" si="1"/>
        <v>25</v>
      </c>
      <c r="BU2" s="70">
        <f t="shared" si="1"/>
        <v>26</v>
      </c>
      <c r="BV2" s="70">
        <f t="shared" si="1"/>
        <v>27</v>
      </c>
      <c r="BW2" s="70">
        <f>BV2+1</f>
        <v>28</v>
      </c>
      <c r="BX2" s="70">
        <f t="shared" si="1"/>
        <v>29</v>
      </c>
      <c r="BY2" s="72">
        <f t="shared" si="1"/>
        <v>30</v>
      </c>
      <c r="BZ2" s="78">
        <v>1</v>
      </c>
      <c r="CA2" s="70">
        <f>+BZ2+1</f>
        <v>2</v>
      </c>
      <c r="CB2" s="70">
        <f t="shared" ref="CB2:DD2" si="2">+CA2+1</f>
        <v>3</v>
      </c>
      <c r="CC2" s="70">
        <f t="shared" si="2"/>
        <v>4</v>
      </c>
      <c r="CD2" s="70">
        <f t="shared" si="2"/>
        <v>5</v>
      </c>
      <c r="CE2" s="70">
        <f t="shared" si="2"/>
        <v>6</v>
      </c>
      <c r="CF2" s="70">
        <f t="shared" si="2"/>
        <v>7</v>
      </c>
      <c r="CG2" s="70">
        <f t="shared" si="2"/>
        <v>8</v>
      </c>
      <c r="CH2" s="70">
        <f t="shared" si="2"/>
        <v>9</v>
      </c>
      <c r="CI2" s="70">
        <f t="shared" si="2"/>
        <v>10</v>
      </c>
      <c r="CJ2" s="70">
        <f t="shared" si="2"/>
        <v>11</v>
      </c>
      <c r="CK2" s="70">
        <f t="shared" si="2"/>
        <v>12</v>
      </c>
      <c r="CL2" s="70">
        <f t="shared" si="2"/>
        <v>13</v>
      </c>
      <c r="CM2" s="70">
        <f t="shared" si="2"/>
        <v>14</v>
      </c>
      <c r="CN2" s="70">
        <f t="shared" si="2"/>
        <v>15</v>
      </c>
      <c r="CO2" s="70">
        <f t="shared" si="2"/>
        <v>16</v>
      </c>
      <c r="CP2" s="70">
        <f t="shared" si="2"/>
        <v>17</v>
      </c>
      <c r="CQ2" s="70">
        <f t="shared" si="2"/>
        <v>18</v>
      </c>
      <c r="CR2" s="70">
        <f t="shared" si="2"/>
        <v>19</v>
      </c>
      <c r="CS2" s="70">
        <f t="shared" si="2"/>
        <v>20</v>
      </c>
      <c r="CT2" s="70">
        <f t="shared" si="2"/>
        <v>21</v>
      </c>
      <c r="CU2" s="70">
        <f t="shared" si="2"/>
        <v>22</v>
      </c>
      <c r="CV2" s="70">
        <f t="shared" si="2"/>
        <v>23</v>
      </c>
      <c r="CW2" s="70">
        <f t="shared" si="2"/>
        <v>24</v>
      </c>
      <c r="CX2" s="70">
        <f t="shared" si="2"/>
        <v>25</v>
      </c>
      <c r="CY2" s="70">
        <f t="shared" si="2"/>
        <v>26</v>
      </c>
      <c r="CZ2" s="70">
        <f t="shared" si="2"/>
        <v>27</v>
      </c>
      <c r="DA2" s="70">
        <f t="shared" si="2"/>
        <v>28</v>
      </c>
      <c r="DB2" s="70">
        <f t="shared" si="2"/>
        <v>29</v>
      </c>
      <c r="DC2" s="70">
        <f t="shared" si="2"/>
        <v>30</v>
      </c>
      <c r="DD2" s="72">
        <f t="shared" si="2"/>
        <v>31</v>
      </c>
      <c r="DE2" s="78">
        <v>1</v>
      </c>
      <c r="DF2" s="70">
        <f>DE2+1</f>
        <v>2</v>
      </c>
      <c r="DG2" s="70">
        <f t="shared" ref="DG2:EH2" si="3">DF2+1</f>
        <v>3</v>
      </c>
      <c r="DH2" s="70">
        <f t="shared" si="3"/>
        <v>4</v>
      </c>
      <c r="DI2" s="70">
        <f t="shared" si="3"/>
        <v>5</v>
      </c>
      <c r="DJ2" s="70">
        <f t="shared" si="3"/>
        <v>6</v>
      </c>
      <c r="DK2" s="70">
        <f t="shared" si="3"/>
        <v>7</v>
      </c>
      <c r="DL2" s="70">
        <f t="shared" si="3"/>
        <v>8</v>
      </c>
      <c r="DM2" s="70">
        <f t="shared" si="3"/>
        <v>9</v>
      </c>
      <c r="DN2" s="70">
        <f t="shared" si="3"/>
        <v>10</v>
      </c>
      <c r="DO2" s="70">
        <f t="shared" si="3"/>
        <v>11</v>
      </c>
      <c r="DP2" s="70">
        <f t="shared" si="3"/>
        <v>12</v>
      </c>
      <c r="DQ2" s="70">
        <f t="shared" si="3"/>
        <v>13</v>
      </c>
      <c r="DR2" s="70">
        <f t="shared" si="3"/>
        <v>14</v>
      </c>
      <c r="DS2" s="70">
        <f t="shared" si="3"/>
        <v>15</v>
      </c>
      <c r="DT2" s="70">
        <f t="shared" si="3"/>
        <v>16</v>
      </c>
      <c r="DU2" s="70">
        <f t="shared" si="3"/>
        <v>17</v>
      </c>
      <c r="DV2" s="70">
        <f t="shared" si="3"/>
        <v>18</v>
      </c>
      <c r="DW2" s="70">
        <f t="shared" si="3"/>
        <v>19</v>
      </c>
      <c r="DX2" s="70">
        <f t="shared" si="3"/>
        <v>20</v>
      </c>
      <c r="DY2" s="70">
        <f t="shared" si="3"/>
        <v>21</v>
      </c>
      <c r="DZ2" s="70">
        <f t="shared" si="3"/>
        <v>22</v>
      </c>
      <c r="EA2" s="70">
        <f t="shared" si="3"/>
        <v>23</v>
      </c>
      <c r="EB2" s="70">
        <f t="shared" si="3"/>
        <v>24</v>
      </c>
      <c r="EC2" s="70">
        <f t="shared" si="3"/>
        <v>25</v>
      </c>
      <c r="ED2" s="70">
        <f t="shared" si="3"/>
        <v>26</v>
      </c>
      <c r="EE2" s="70">
        <f t="shared" si="3"/>
        <v>27</v>
      </c>
      <c r="EF2" s="70">
        <f t="shared" si="3"/>
        <v>28</v>
      </c>
      <c r="EG2" s="70">
        <f t="shared" si="3"/>
        <v>29</v>
      </c>
      <c r="EH2" s="72">
        <f t="shared" si="3"/>
        <v>30</v>
      </c>
      <c r="EI2" s="78">
        <v>1</v>
      </c>
      <c r="EJ2" s="70">
        <f>EI2+1</f>
        <v>2</v>
      </c>
      <c r="EK2" s="70">
        <f t="shared" ref="EK2:FM2" si="4">EJ2+1</f>
        <v>3</v>
      </c>
      <c r="EL2" s="70">
        <f t="shared" si="4"/>
        <v>4</v>
      </c>
      <c r="EM2" s="70">
        <f t="shared" si="4"/>
        <v>5</v>
      </c>
      <c r="EN2" s="70">
        <f t="shared" si="4"/>
        <v>6</v>
      </c>
      <c r="EO2" s="70">
        <f t="shared" si="4"/>
        <v>7</v>
      </c>
      <c r="EP2" s="70">
        <f t="shared" si="4"/>
        <v>8</v>
      </c>
      <c r="EQ2" s="70">
        <f t="shared" si="4"/>
        <v>9</v>
      </c>
      <c r="ER2" s="70">
        <f t="shared" si="4"/>
        <v>10</v>
      </c>
      <c r="ES2" s="70">
        <f t="shared" si="4"/>
        <v>11</v>
      </c>
      <c r="ET2" s="70">
        <f t="shared" si="4"/>
        <v>12</v>
      </c>
      <c r="EU2" s="70">
        <f t="shared" si="4"/>
        <v>13</v>
      </c>
      <c r="EV2" s="70">
        <f t="shared" si="4"/>
        <v>14</v>
      </c>
      <c r="EW2" s="70">
        <f t="shared" si="4"/>
        <v>15</v>
      </c>
      <c r="EX2" s="70">
        <f t="shared" si="4"/>
        <v>16</v>
      </c>
      <c r="EY2" s="70">
        <f t="shared" si="4"/>
        <v>17</v>
      </c>
      <c r="EZ2" s="70">
        <f t="shared" si="4"/>
        <v>18</v>
      </c>
      <c r="FA2" s="70">
        <f t="shared" si="4"/>
        <v>19</v>
      </c>
      <c r="FB2" s="70">
        <f t="shared" si="4"/>
        <v>20</v>
      </c>
      <c r="FC2" s="70">
        <f t="shared" si="4"/>
        <v>21</v>
      </c>
      <c r="FD2" s="70">
        <f t="shared" si="4"/>
        <v>22</v>
      </c>
      <c r="FE2" s="70">
        <f t="shared" si="4"/>
        <v>23</v>
      </c>
      <c r="FF2" s="70">
        <f t="shared" si="4"/>
        <v>24</v>
      </c>
      <c r="FG2" s="70">
        <f t="shared" si="4"/>
        <v>25</v>
      </c>
      <c r="FH2" s="70">
        <f t="shared" si="4"/>
        <v>26</v>
      </c>
      <c r="FI2" s="70">
        <f t="shared" si="4"/>
        <v>27</v>
      </c>
      <c r="FJ2" s="70">
        <f t="shared" si="4"/>
        <v>28</v>
      </c>
      <c r="FK2" s="70">
        <f t="shared" si="4"/>
        <v>29</v>
      </c>
      <c r="FL2" s="70">
        <f>FK2+1</f>
        <v>30</v>
      </c>
      <c r="FM2" s="72">
        <f t="shared" si="4"/>
        <v>31</v>
      </c>
      <c r="FN2" s="78">
        <v>1</v>
      </c>
      <c r="FO2" s="70">
        <f>FN2+1</f>
        <v>2</v>
      </c>
      <c r="FP2" s="70">
        <f t="shared" ref="FP2:HV2" si="5">FO2+1</f>
        <v>3</v>
      </c>
      <c r="FQ2" s="70">
        <f t="shared" si="5"/>
        <v>4</v>
      </c>
      <c r="FR2" s="70">
        <f t="shared" si="5"/>
        <v>5</v>
      </c>
      <c r="FS2" s="70">
        <f t="shared" si="5"/>
        <v>6</v>
      </c>
      <c r="FT2" s="70">
        <f t="shared" si="5"/>
        <v>7</v>
      </c>
      <c r="FU2" s="70">
        <f t="shared" si="5"/>
        <v>8</v>
      </c>
      <c r="FV2" s="70">
        <f t="shared" si="5"/>
        <v>9</v>
      </c>
      <c r="FW2" s="70">
        <f t="shared" si="5"/>
        <v>10</v>
      </c>
      <c r="FX2" s="70">
        <f t="shared" si="5"/>
        <v>11</v>
      </c>
      <c r="FY2" s="70">
        <f t="shared" si="5"/>
        <v>12</v>
      </c>
      <c r="FZ2" s="70">
        <f t="shared" si="5"/>
        <v>13</v>
      </c>
      <c r="GA2" s="70">
        <f t="shared" si="5"/>
        <v>14</v>
      </c>
      <c r="GB2" s="70">
        <f t="shared" si="5"/>
        <v>15</v>
      </c>
      <c r="GC2" s="70">
        <f t="shared" si="5"/>
        <v>16</v>
      </c>
      <c r="GD2" s="70">
        <f t="shared" si="5"/>
        <v>17</v>
      </c>
      <c r="GE2" s="70">
        <f t="shared" si="5"/>
        <v>18</v>
      </c>
      <c r="GF2" s="70">
        <f t="shared" si="5"/>
        <v>19</v>
      </c>
      <c r="GG2" s="70">
        <f t="shared" si="5"/>
        <v>20</v>
      </c>
      <c r="GH2" s="70">
        <f t="shared" si="5"/>
        <v>21</v>
      </c>
      <c r="GI2" s="70">
        <f t="shared" si="5"/>
        <v>22</v>
      </c>
      <c r="GJ2" s="70">
        <f t="shared" si="5"/>
        <v>23</v>
      </c>
      <c r="GK2" s="70">
        <f t="shared" si="5"/>
        <v>24</v>
      </c>
      <c r="GL2" s="70">
        <f t="shared" si="5"/>
        <v>25</v>
      </c>
      <c r="GM2" s="70">
        <f t="shared" si="5"/>
        <v>26</v>
      </c>
      <c r="GN2" s="70">
        <f t="shared" si="5"/>
        <v>27</v>
      </c>
      <c r="GO2" s="70">
        <f t="shared" si="5"/>
        <v>28</v>
      </c>
      <c r="GP2" s="70">
        <f t="shared" si="5"/>
        <v>29</v>
      </c>
      <c r="GQ2" s="70">
        <f t="shared" si="5"/>
        <v>30</v>
      </c>
      <c r="GR2" s="72">
        <f t="shared" si="5"/>
        <v>31</v>
      </c>
      <c r="GS2" s="78">
        <v>1</v>
      </c>
      <c r="GT2" s="70">
        <f t="shared" si="5"/>
        <v>2</v>
      </c>
      <c r="GU2" s="70">
        <f t="shared" si="5"/>
        <v>3</v>
      </c>
      <c r="GV2" s="70">
        <f t="shared" si="5"/>
        <v>4</v>
      </c>
      <c r="GW2" s="70">
        <f t="shared" si="5"/>
        <v>5</v>
      </c>
      <c r="GX2" s="70">
        <f t="shared" si="5"/>
        <v>6</v>
      </c>
      <c r="GY2" s="70">
        <f t="shared" si="5"/>
        <v>7</v>
      </c>
      <c r="GZ2" s="70">
        <f t="shared" si="5"/>
        <v>8</v>
      </c>
      <c r="HA2" s="70">
        <f t="shared" si="5"/>
        <v>9</v>
      </c>
      <c r="HB2" s="70">
        <f t="shared" si="5"/>
        <v>10</v>
      </c>
      <c r="HC2" s="70">
        <f t="shared" si="5"/>
        <v>11</v>
      </c>
      <c r="HD2" s="70">
        <f t="shared" si="5"/>
        <v>12</v>
      </c>
      <c r="HE2" s="70">
        <f t="shared" si="5"/>
        <v>13</v>
      </c>
      <c r="HF2" s="70">
        <f t="shared" si="5"/>
        <v>14</v>
      </c>
      <c r="HG2" s="70">
        <f t="shared" si="5"/>
        <v>15</v>
      </c>
      <c r="HH2" s="70">
        <f t="shared" si="5"/>
        <v>16</v>
      </c>
      <c r="HI2" s="70">
        <f t="shared" si="5"/>
        <v>17</v>
      </c>
      <c r="HJ2" s="70">
        <f t="shared" si="5"/>
        <v>18</v>
      </c>
      <c r="HK2" s="70">
        <f t="shared" si="5"/>
        <v>19</v>
      </c>
      <c r="HL2" s="70">
        <f t="shared" si="5"/>
        <v>20</v>
      </c>
      <c r="HM2" s="70">
        <f t="shared" si="5"/>
        <v>21</v>
      </c>
      <c r="HN2" s="70">
        <f t="shared" si="5"/>
        <v>22</v>
      </c>
      <c r="HO2" s="70">
        <f t="shared" si="5"/>
        <v>23</v>
      </c>
      <c r="HP2" s="74">
        <f t="shared" si="5"/>
        <v>24</v>
      </c>
      <c r="HQ2" s="70">
        <f t="shared" si="5"/>
        <v>25</v>
      </c>
      <c r="HR2" s="70">
        <f t="shared" si="5"/>
        <v>26</v>
      </c>
      <c r="HS2" s="70">
        <f t="shared" si="5"/>
        <v>27</v>
      </c>
      <c r="HT2" s="70">
        <f t="shared" si="5"/>
        <v>28</v>
      </c>
      <c r="HU2" s="70">
        <f t="shared" si="5"/>
        <v>29</v>
      </c>
      <c r="HV2" s="108">
        <f t="shared" si="5"/>
        <v>30</v>
      </c>
      <c r="HW2" s="78">
        <v>1</v>
      </c>
      <c r="HX2" s="70">
        <v>2</v>
      </c>
      <c r="HY2" s="72">
        <v>3</v>
      </c>
    </row>
    <row r="3" spans="1:238" ht="15" thickBot="1" x14ac:dyDescent="0.35">
      <c r="B3" s="22" t="s">
        <v>9</v>
      </c>
      <c r="Q3" s="82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4"/>
      <c r="AV3" s="34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16"/>
      <c r="BZ3" s="34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16"/>
      <c r="DE3" s="34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16"/>
      <c r="EI3" s="34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16"/>
      <c r="FN3" s="34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16"/>
      <c r="GS3" s="34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16"/>
      <c r="HW3" s="34"/>
      <c r="HX3" s="7"/>
      <c r="HY3" s="16"/>
    </row>
    <row r="4" spans="1:238" ht="15" thickBot="1" x14ac:dyDescent="0.35">
      <c r="B4" s="20"/>
      <c r="Q4" s="34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16"/>
      <c r="AV4" s="34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16"/>
      <c r="BZ4" s="34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16"/>
      <c r="DE4" s="34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16"/>
      <c r="EI4" s="34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16"/>
      <c r="FN4" s="34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16"/>
      <c r="GS4" s="34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16"/>
      <c r="HW4" s="34"/>
      <c r="HX4" s="7"/>
      <c r="HY4" s="16"/>
    </row>
    <row r="5" spans="1:238" s="3" customFormat="1" ht="8.4" x14ac:dyDescent="0.2">
      <c r="A5" s="30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4"/>
      <c r="O5" s="15"/>
      <c r="P5" s="23"/>
      <c r="Q5" s="85"/>
      <c r="R5" s="23"/>
      <c r="S5" s="23"/>
      <c r="T5" s="23"/>
      <c r="U5" s="23"/>
      <c r="V5" s="23"/>
      <c r="W5" s="23"/>
      <c r="X5" s="23"/>
      <c r="Y5" s="31">
        <v>1</v>
      </c>
      <c r="Z5" s="32">
        <f>Y5+1</f>
        <v>2</v>
      </c>
      <c r="AA5" s="32">
        <f t="shared" ref="AA5:CL5" si="6">Z5+1</f>
        <v>3</v>
      </c>
      <c r="AB5" s="32">
        <f t="shared" si="6"/>
        <v>4</v>
      </c>
      <c r="AC5" s="32">
        <f t="shared" si="6"/>
        <v>5</v>
      </c>
      <c r="AD5" s="32">
        <f t="shared" si="6"/>
        <v>6</v>
      </c>
      <c r="AE5" s="32">
        <f t="shared" si="6"/>
        <v>7</v>
      </c>
      <c r="AF5" s="32">
        <f t="shared" si="6"/>
        <v>8</v>
      </c>
      <c r="AG5" s="32">
        <f t="shared" si="6"/>
        <v>9</v>
      </c>
      <c r="AH5" s="32">
        <f t="shared" si="6"/>
        <v>10</v>
      </c>
      <c r="AI5" s="32">
        <f t="shared" si="6"/>
        <v>11</v>
      </c>
      <c r="AJ5" s="32">
        <f t="shared" si="6"/>
        <v>12</v>
      </c>
      <c r="AK5" s="32">
        <f t="shared" si="6"/>
        <v>13</v>
      </c>
      <c r="AL5" s="32">
        <f t="shared" si="6"/>
        <v>14</v>
      </c>
      <c r="AM5" s="32">
        <f t="shared" si="6"/>
        <v>15</v>
      </c>
      <c r="AN5" s="32">
        <f t="shared" si="6"/>
        <v>16</v>
      </c>
      <c r="AO5" s="32">
        <f t="shared" si="6"/>
        <v>17</v>
      </c>
      <c r="AP5" s="32">
        <f t="shared" si="6"/>
        <v>18</v>
      </c>
      <c r="AQ5" s="32">
        <f t="shared" si="6"/>
        <v>19</v>
      </c>
      <c r="AR5" s="32">
        <f t="shared" si="6"/>
        <v>20</v>
      </c>
      <c r="AS5" s="32">
        <f t="shared" si="6"/>
        <v>21</v>
      </c>
      <c r="AT5" s="32">
        <f t="shared" si="6"/>
        <v>22</v>
      </c>
      <c r="AU5" s="33">
        <f t="shared" si="6"/>
        <v>23</v>
      </c>
      <c r="AV5" s="79">
        <f t="shared" si="6"/>
        <v>24</v>
      </c>
      <c r="AW5" s="32">
        <f t="shared" si="6"/>
        <v>25</v>
      </c>
      <c r="AX5" s="32">
        <f t="shared" si="6"/>
        <v>26</v>
      </c>
      <c r="AY5" s="32">
        <f t="shared" si="6"/>
        <v>27</v>
      </c>
      <c r="AZ5" s="32">
        <f t="shared" si="6"/>
        <v>28</v>
      </c>
      <c r="BA5" s="32">
        <f t="shared" si="6"/>
        <v>29</v>
      </c>
      <c r="BB5" s="32">
        <f t="shared" si="6"/>
        <v>30</v>
      </c>
      <c r="BC5" s="32">
        <f t="shared" si="6"/>
        <v>31</v>
      </c>
      <c r="BD5" s="32">
        <f t="shared" si="6"/>
        <v>32</v>
      </c>
      <c r="BE5" s="32">
        <f t="shared" si="6"/>
        <v>33</v>
      </c>
      <c r="BF5" s="32">
        <f t="shared" si="6"/>
        <v>34</v>
      </c>
      <c r="BG5" s="32">
        <f t="shared" si="6"/>
        <v>35</v>
      </c>
      <c r="BH5" s="32">
        <f t="shared" si="6"/>
        <v>36</v>
      </c>
      <c r="BI5" s="32">
        <f t="shared" si="6"/>
        <v>37</v>
      </c>
      <c r="BJ5" s="32">
        <f t="shared" si="6"/>
        <v>38</v>
      </c>
      <c r="BK5" s="32">
        <f t="shared" si="6"/>
        <v>39</v>
      </c>
      <c r="BL5" s="32">
        <f t="shared" si="6"/>
        <v>40</v>
      </c>
      <c r="BM5" s="32">
        <f t="shared" si="6"/>
        <v>41</v>
      </c>
      <c r="BN5" s="32">
        <f t="shared" si="6"/>
        <v>42</v>
      </c>
      <c r="BO5" s="32">
        <f t="shared" si="6"/>
        <v>43</v>
      </c>
      <c r="BP5" s="32">
        <f t="shared" si="6"/>
        <v>44</v>
      </c>
      <c r="BQ5" s="32">
        <f t="shared" si="6"/>
        <v>45</v>
      </c>
      <c r="BR5" s="32">
        <f t="shared" si="6"/>
        <v>46</v>
      </c>
      <c r="BS5" s="32">
        <f t="shared" si="6"/>
        <v>47</v>
      </c>
      <c r="BT5" s="32">
        <f t="shared" si="6"/>
        <v>48</v>
      </c>
      <c r="BU5" s="32">
        <f t="shared" si="6"/>
        <v>49</v>
      </c>
      <c r="BV5" s="32">
        <f t="shared" si="6"/>
        <v>50</v>
      </c>
      <c r="BW5" s="32">
        <f t="shared" si="6"/>
        <v>51</v>
      </c>
      <c r="BX5" s="32">
        <f t="shared" si="6"/>
        <v>52</v>
      </c>
      <c r="BY5" s="33">
        <f t="shared" si="6"/>
        <v>53</v>
      </c>
      <c r="BZ5" s="79">
        <f t="shared" si="6"/>
        <v>54</v>
      </c>
      <c r="CA5" s="32">
        <f t="shared" si="6"/>
        <v>55</v>
      </c>
      <c r="CB5" s="32">
        <f t="shared" si="6"/>
        <v>56</v>
      </c>
      <c r="CC5" s="32">
        <f t="shared" si="6"/>
        <v>57</v>
      </c>
      <c r="CD5" s="32">
        <f t="shared" si="6"/>
        <v>58</v>
      </c>
      <c r="CE5" s="32">
        <f t="shared" si="6"/>
        <v>59</v>
      </c>
      <c r="CF5" s="32">
        <f t="shared" si="6"/>
        <v>60</v>
      </c>
      <c r="CG5" s="32">
        <f t="shared" si="6"/>
        <v>61</v>
      </c>
      <c r="CH5" s="32">
        <f t="shared" si="6"/>
        <v>62</v>
      </c>
      <c r="CI5" s="32">
        <f t="shared" si="6"/>
        <v>63</v>
      </c>
      <c r="CJ5" s="32">
        <f t="shared" si="6"/>
        <v>64</v>
      </c>
      <c r="CK5" s="32">
        <f t="shared" si="6"/>
        <v>65</v>
      </c>
      <c r="CL5" s="32">
        <f t="shared" si="6"/>
        <v>66</v>
      </c>
      <c r="CM5" s="32">
        <f t="shared" ref="CM5:CW5" si="7">CL5+1</f>
        <v>67</v>
      </c>
      <c r="CN5" s="32">
        <f t="shared" si="7"/>
        <v>68</v>
      </c>
      <c r="CO5" s="32">
        <f t="shared" si="7"/>
        <v>69</v>
      </c>
      <c r="CP5" s="32">
        <f t="shared" si="7"/>
        <v>70</v>
      </c>
      <c r="CQ5" s="32">
        <f t="shared" si="7"/>
        <v>71</v>
      </c>
      <c r="CR5" s="32">
        <f t="shared" si="7"/>
        <v>72</v>
      </c>
      <c r="CS5" s="32">
        <f t="shared" si="7"/>
        <v>73</v>
      </c>
      <c r="CT5" s="32">
        <f t="shared" si="7"/>
        <v>74</v>
      </c>
      <c r="CU5" s="32">
        <f t="shared" si="7"/>
        <v>75</v>
      </c>
      <c r="CV5" s="32">
        <f t="shared" si="7"/>
        <v>76</v>
      </c>
      <c r="CW5" s="32">
        <f t="shared" si="7"/>
        <v>77</v>
      </c>
      <c r="CX5" s="32">
        <f t="shared" ref="CX5" si="8">CW5+1</f>
        <v>78</v>
      </c>
      <c r="CY5" s="32">
        <f t="shared" ref="CY5" si="9">CX5+1</f>
        <v>79</v>
      </c>
      <c r="CZ5" s="32">
        <f t="shared" ref="CZ5" si="10">CY5+1</f>
        <v>80</v>
      </c>
      <c r="DA5" s="32">
        <f t="shared" ref="DA5" si="11">CZ5+1</f>
        <v>81</v>
      </c>
      <c r="DB5" s="32">
        <f t="shared" ref="DB5" si="12">DA5+1</f>
        <v>82</v>
      </c>
      <c r="DC5" s="32">
        <f t="shared" ref="DC5" si="13">DB5+1</f>
        <v>83</v>
      </c>
      <c r="DD5" s="33">
        <f t="shared" ref="DD5" si="14">DC5+1</f>
        <v>84</v>
      </c>
      <c r="DE5" s="79">
        <f t="shared" ref="DE5" si="15">DD5+1</f>
        <v>85</v>
      </c>
      <c r="DF5" s="32">
        <f t="shared" ref="DF5" si="16">DE5+1</f>
        <v>86</v>
      </c>
      <c r="DG5" s="32">
        <f t="shared" ref="DG5" si="17">DF5+1</f>
        <v>87</v>
      </c>
      <c r="DH5" s="32">
        <f t="shared" ref="DH5" si="18">DG5+1</f>
        <v>88</v>
      </c>
      <c r="DI5" s="32">
        <f t="shared" ref="DI5" si="19">DH5+1</f>
        <v>89</v>
      </c>
      <c r="DJ5" s="32">
        <f t="shared" ref="DJ5" si="20">DI5+1</f>
        <v>90</v>
      </c>
      <c r="DK5" s="32">
        <f t="shared" ref="DK5" si="21">DJ5+1</f>
        <v>91</v>
      </c>
      <c r="DL5" s="32">
        <f t="shared" ref="DL5" si="22">DK5+1</f>
        <v>92</v>
      </c>
      <c r="DM5" s="32">
        <f t="shared" ref="DM5" si="23">DL5+1</f>
        <v>93</v>
      </c>
      <c r="DN5" s="32">
        <f t="shared" ref="DN5" si="24">DM5+1</f>
        <v>94</v>
      </c>
      <c r="DO5" s="32">
        <f t="shared" ref="DO5" si="25">DN5+1</f>
        <v>95</v>
      </c>
      <c r="DP5" s="32">
        <f t="shared" ref="DP5" si="26">DO5+1</f>
        <v>96</v>
      </c>
      <c r="DQ5" s="32">
        <f t="shared" ref="DQ5" si="27">DP5+1</f>
        <v>97</v>
      </c>
      <c r="DR5" s="32">
        <f t="shared" ref="DR5" si="28">DQ5+1</f>
        <v>98</v>
      </c>
      <c r="DS5" s="32">
        <f t="shared" ref="DS5" si="29">DR5+1</f>
        <v>99</v>
      </c>
      <c r="DT5" s="32">
        <f t="shared" ref="DT5" si="30">DS5+1</f>
        <v>100</v>
      </c>
      <c r="DU5" s="32">
        <f t="shared" ref="DU5" si="31">DT5+1</f>
        <v>101</v>
      </c>
      <c r="DV5" s="32">
        <f t="shared" ref="DV5" si="32">DU5+1</f>
        <v>102</v>
      </c>
      <c r="DW5" s="32">
        <f t="shared" ref="DW5" si="33">DV5+1</f>
        <v>103</v>
      </c>
      <c r="DX5" s="32">
        <f t="shared" ref="DX5" si="34">DW5+1</f>
        <v>104</v>
      </c>
      <c r="DY5" s="32">
        <f t="shared" ref="DY5" si="35">DX5+1</f>
        <v>105</v>
      </c>
      <c r="DZ5" s="32">
        <f t="shared" ref="DZ5" si="36">DY5+1</f>
        <v>106</v>
      </c>
      <c r="EA5" s="32">
        <f t="shared" ref="EA5" si="37">DZ5+1</f>
        <v>107</v>
      </c>
      <c r="EB5" s="32">
        <f t="shared" ref="EB5" si="38">EA5+1</f>
        <v>108</v>
      </c>
      <c r="EC5" s="32">
        <f t="shared" ref="EC5" si="39">EB5+1</f>
        <v>109</v>
      </c>
      <c r="ED5" s="32">
        <f t="shared" ref="ED5" si="40">EC5+1</f>
        <v>110</v>
      </c>
      <c r="EE5" s="32">
        <f t="shared" ref="EE5" si="41">ED5+1</f>
        <v>111</v>
      </c>
      <c r="EF5" s="32">
        <f t="shared" ref="EF5" si="42">EE5+1</f>
        <v>112</v>
      </c>
      <c r="EG5" s="32">
        <f t="shared" ref="EG5" si="43">EF5+1</f>
        <v>113</v>
      </c>
      <c r="EH5" s="33">
        <f t="shared" ref="EH5" si="44">EG5+1</f>
        <v>114</v>
      </c>
      <c r="EI5" s="79">
        <f t="shared" ref="EI5" si="45">EH5+1</f>
        <v>115</v>
      </c>
      <c r="EJ5" s="32">
        <f t="shared" ref="EJ5" si="46">EI5+1</f>
        <v>116</v>
      </c>
      <c r="EK5" s="32">
        <f t="shared" ref="EK5" si="47">EJ5+1</f>
        <v>117</v>
      </c>
      <c r="EL5" s="32">
        <f t="shared" ref="EL5" si="48">EK5+1</f>
        <v>118</v>
      </c>
      <c r="EM5" s="32">
        <f t="shared" ref="EM5" si="49">EL5+1</f>
        <v>119</v>
      </c>
      <c r="EN5" s="32">
        <f t="shared" ref="EN5" si="50">EM5+1</f>
        <v>120</v>
      </c>
      <c r="EO5" s="32">
        <f t="shared" ref="EO5" si="51">EN5+1</f>
        <v>121</v>
      </c>
      <c r="EP5" s="32">
        <f t="shared" ref="EP5" si="52">EO5+1</f>
        <v>122</v>
      </c>
      <c r="EQ5" s="32">
        <f t="shared" ref="EQ5" si="53">EP5+1</f>
        <v>123</v>
      </c>
      <c r="ER5" s="32">
        <f t="shared" ref="ER5" si="54">EQ5+1</f>
        <v>124</v>
      </c>
      <c r="ES5" s="32">
        <f t="shared" ref="ES5" si="55">ER5+1</f>
        <v>125</v>
      </c>
      <c r="ET5" s="32">
        <f t="shared" ref="ET5" si="56">ES5+1</f>
        <v>126</v>
      </c>
      <c r="EU5" s="32">
        <f t="shared" ref="EU5" si="57">ET5+1</f>
        <v>127</v>
      </c>
      <c r="EV5" s="32">
        <f t="shared" ref="EV5" si="58">EU5+1</f>
        <v>128</v>
      </c>
      <c r="EW5" s="32">
        <f t="shared" ref="EW5" si="59">EV5+1</f>
        <v>129</v>
      </c>
      <c r="EX5" s="32">
        <f t="shared" ref="EX5" si="60">EW5+1</f>
        <v>130</v>
      </c>
      <c r="EY5" s="32">
        <f t="shared" ref="EY5" si="61">EX5+1</f>
        <v>131</v>
      </c>
      <c r="EZ5" s="32">
        <f t="shared" ref="EZ5" si="62">EY5+1</f>
        <v>132</v>
      </c>
      <c r="FA5" s="32">
        <f t="shared" ref="FA5" si="63">EZ5+1</f>
        <v>133</v>
      </c>
      <c r="FB5" s="32">
        <f t="shared" ref="FB5" si="64">FA5+1</f>
        <v>134</v>
      </c>
      <c r="FC5" s="32">
        <f t="shared" ref="FC5" si="65">FB5+1</f>
        <v>135</v>
      </c>
      <c r="FD5" s="32">
        <f t="shared" ref="FD5" si="66">FC5+1</f>
        <v>136</v>
      </c>
      <c r="FE5" s="32">
        <f t="shared" ref="FE5" si="67">FD5+1</f>
        <v>137</v>
      </c>
      <c r="FF5" s="32">
        <f t="shared" ref="FF5" si="68">FE5+1</f>
        <v>138</v>
      </c>
      <c r="FG5" s="32">
        <f t="shared" ref="FG5" si="69">FF5+1</f>
        <v>139</v>
      </c>
      <c r="FH5" s="32">
        <f t="shared" ref="FH5" si="70">FG5+1</f>
        <v>140</v>
      </c>
      <c r="FI5" s="32">
        <f t="shared" ref="FI5" si="71">FH5+1</f>
        <v>141</v>
      </c>
      <c r="FJ5" s="32">
        <f t="shared" ref="FJ5" si="72">FI5+1</f>
        <v>142</v>
      </c>
      <c r="FK5" s="32">
        <f t="shared" ref="FK5" si="73">FJ5+1</f>
        <v>143</v>
      </c>
      <c r="FL5" s="32">
        <f t="shared" ref="FL5" si="74">FK5+1</f>
        <v>144</v>
      </c>
      <c r="FM5" s="33">
        <f t="shared" ref="FM5" si="75">FL5+1</f>
        <v>145</v>
      </c>
      <c r="FN5" s="79">
        <f t="shared" ref="FN5" si="76">FM5+1</f>
        <v>146</v>
      </c>
      <c r="FO5" s="32">
        <f t="shared" ref="FO5" si="77">FN5+1</f>
        <v>147</v>
      </c>
      <c r="FP5" s="32">
        <f t="shared" ref="FP5" si="78">FO5+1</f>
        <v>148</v>
      </c>
      <c r="FQ5" s="32">
        <f t="shared" ref="FQ5" si="79">FP5+1</f>
        <v>149</v>
      </c>
      <c r="FR5" s="32">
        <f t="shared" ref="FR5" si="80">FQ5+1</f>
        <v>150</v>
      </c>
      <c r="FS5" s="32">
        <f t="shared" ref="FS5" si="81">FR5+1</f>
        <v>151</v>
      </c>
      <c r="FT5" s="32">
        <f t="shared" ref="FT5" si="82">FS5+1</f>
        <v>152</v>
      </c>
      <c r="FU5" s="32">
        <f t="shared" ref="FU5" si="83">FT5+1</f>
        <v>153</v>
      </c>
      <c r="FV5" s="32">
        <f t="shared" ref="FV5" si="84">FU5+1</f>
        <v>154</v>
      </c>
      <c r="FW5" s="32">
        <f t="shared" ref="FW5" si="85">FV5+1</f>
        <v>155</v>
      </c>
      <c r="FX5" s="32">
        <f t="shared" ref="FX5" si="86">FW5+1</f>
        <v>156</v>
      </c>
      <c r="FY5" s="32">
        <f t="shared" ref="FY5" si="87">FX5+1</f>
        <v>157</v>
      </c>
      <c r="FZ5" s="32">
        <f t="shared" ref="FZ5" si="88">FY5+1</f>
        <v>158</v>
      </c>
      <c r="GA5" s="32">
        <f t="shared" ref="GA5" si="89">FZ5+1</f>
        <v>159</v>
      </c>
      <c r="GB5" s="32">
        <f t="shared" ref="GB5" si="90">GA5+1</f>
        <v>160</v>
      </c>
      <c r="GC5" s="32">
        <f t="shared" ref="GC5" si="91">GB5+1</f>
        <v>161</v>
      </c>
      <c r="GD5" s="32">
        <f t="shared" ref="GD5" si="92">GC5+1</f>
        <v>162</v>
      </c>
      <c r="GE5" s="32">
        <f t="shared" ref="GE5" si="93">GD5+1</f>
        <v>163</v>
      </c>
      <c r="GF5" s="32">
        <f t="shared" ref="GF5" si="94">GE5+1</f>
        <v>164</v>
      </c>
      <c r="GG5" s="32">
        <f t="shared" ref="GG5" si="95">GF5+1</f>
        <v>165</v>
      </c>
      <c r="GH5" s="32">
        <f t="shared" ref="GH5" si="96">GG5+1</f>
        <v>166</v>
      </c>
      <c r="GI5" s="32">
        <f t="shared" ref="GI5" si="97">GH5+1</f>
        <v>167</v>
      </c>
      <c r="GJ5" s="32">
        <f t="shared" ref="GJ5" si="98">GI5+1</f>
        <v>168</v>
      </c>
      <c r="GK5" s="32">
        <f t="shared" ref="GK5" si="99">GJ5+1</f>
        <v>169</v>
      </c>
      <c r="GL5" s="32">
        <f t="shared" ref="GL5" si="100">GK5+1</f>
        <v>170</v>
      </c>
      <c r="GM5" s="32">
        <f t="shared" ref="GM5" si="101">GL5+1</f>
        <v>171</v>
      </c>
      <c r="GN5" s="32">
        <f t="shared" ref="GN5" si="102">GM5+1</f>
        <v>172</v>
      </c>
      <c r="GO5" s="32">
        <f t="shared" ref="GO5" si="103">GN5+1</f>
        <v>173</v>
      </c>
      <c r="GP5" s="32">
        <f t="shared" ref="GP5" si="104">GO5+1</f>
        <v>174</v>
      </c>
      <c r="GQ5" s="32">
        <f t="shared" ref="GQ5" si="105">GP5+1</f>
        <v>175</v>
      </c>
      <c r="GR5" s="33">
        <f t="shared" ref="GR5" si="106">GQ5+1</f>
        <v>176</v>
      </c>
      <c r="GS5" s="79">
        <f t="shared" ref="GS5" si="107">GR5+1</f>
        <v>177</v>
      </c>
      <c r="GT5" s="32">
        <f t="shared" ref="GT5" si="108">GS5+1</f>
        <v>178</v>
      </c>
      <c r="GU5" s="32">
        <f t="shared" ref="GU5" si="109">GT5+1</f>
        <v>179</v>
      </c>
      <c r="GV5" s="32">
        <f t="shared" ref="GV5" si="110">GU5+1</f>
        <v>180</v>
      </c>
      <c r="GW5" s="32">
        <f t="shared" ref="GW5" si="111">GV5+1</f>
        <v>181</v>
      </c>
      <c r="GX5" s="32">
        <f t="shared" ref="GX5" si="112">GW5+1</f>
        <v>182</v>
      </c>
      <c r="GY5" s="32">
        <f t="shared" ref="GY5" si="113">GX5+1</f>
        <v>183</v>
      </c>
      <c r="GZ5" s="32">
        <f t="shared" ref="GZ5" si="114">GY5+1</f>
        <v>184</v>
      </c>
      <c r="HA5" s="32">
        <f t="shared" ref="HA5" si="115">GZ5+1</f>
        <v>185</v>
      </c>
      <c r="HB5" s="32">
        <f t="shared" ref="HB5" si="116">HA5+1</f>
        <v>186</v>
      </c>
      <c r="HC5" s="32">
        <f t="shared" ref="HC5" si="117">HB5+1</f>
        <v>187</v>
      </c>
      <c r="HD5" s="32">
        <f t="shared" ref="HD5" si="118">HC5+1</f>
        <v>188</v>
      </c>
      <c r="HE5" s="32">
        <f t="shared" ref="HE5" si="119">HD5+1</f>
        <v>189</v>
      </c>
      <c r="HF5" s="32">
        <f t="shared" ref="HF5" si="120">HE5+1</f>
        <v>190</v>
      </c>
      <c r="HG5" s="32">
        <f t="shared" ref="HG5" si="121">HF5+1</f>
        <v>191</v>
      </c>
      <c r="HH5" s="32">
        <f t="shared" ref="HH5" si="122">HG5+1</f>
        <v>192</v>
      </c>
      <c r="HI5" s="32">
        <f t="shared" ref="HI5" si="123">HH5+1</f>
        <v>193</v>
      </c>
      <c r="HJ5" s="32">
        <f t="shared" ref="HJ5" si="124">HI5+1</f>
        <v>194</v>
      </c>
      <c r="HK5" s="32">
        <f t="shared" ref="HK5" si="125">HJ5+1</f>
        <v>195</v>
      </c>
      <c r="HL5" s="32">
        <f t="shared" ref="HL5" si="126">HK5+1</f>
        <v>196</v>
      </c>
      <c r="HM5" s="32">
        <f t="shared" ref="HM5" si="127">HL5+1</f>
        <v>197</v>
      </c>
      <c r="HN5" s="32">
        <f t="shared" ref="HN5" si="128">HM5+1</f>
        <v>198</v>
      </c>
      <c r="HO5" s="32">
        <f t="shared" ref="HO5" si="129">HN5+1</f>
        <v>199</v>
      </c>
      <c r="HP5" s="32">
        <f t="shared" ref="HP5" si="130">HO5+1</f>
        <v>200</v>
      </c>
      <c r="HQ5" s="32">
        <f t="shared" ref="HQ5" si="131">HP5+1</f>
        <v>201</v>
      </c>
      <c r="HR5" s="32">
        <f t="shared" ref="HR5" si="132">HQ5+1</f>
        <v>202</v>
      </c>
      <c r="HS5" s="32">
        <f t="shared" ref="HS5" si="133">HR5+1</f>
        <v>203</v>
      </c>
      <c r="HT5" s="32">
        <f t="shared" ref="HT5" si="134">HS5+1</f>
        <v>204</v>
      </c>
      <c r="HU5" s="32">
        <f t="shared" ref="HU5" si="135">HT5+1</f>
        <v>205</v>
      </c>
      <c r="HV5" s="33">
        <f t="shared" ref="HV5" si="136">HU5+1</f>
        <v>206</v>
      </c>
      <c r="HW5" s="79">
        <f t="shared" ref="HW5" si="137">HV5+1</f>
        <v>207</v>
      </c>
      <c r="HX5" s="32">
        <f t="shared" ref="HX5" si="138">HW5+1</f>
        <v>208</v>
      </c>
      <c r="HY5" s="33">
        <f t="shared" ref="HY5" si="139">HX5+1</f>
        <v>209</v>
      </c>
      <c r="HZ5" s="23"/>
      <c r="IA5" s="23"/>
      <c r="IB5" s="23"/>
      <c r="IC5" s="23"/>
      <c r="ID5" s="23"/>
    </row>
    <row r="6" spans="1:238" x14ac:dyDescent="0.3">
      <c r="A6" s="41">
        <v>1</v>
      </c>
      <c r="B6" s="11" t="s">
        <v>0</v>
      </c>
      <c r="C6" s="7"/>
      <c r="D6" s="7"/>
      <c r="E6" s="5"/>
      <c r="F6" s="5"/>
      <c r="G6" s="5"/>
      <c r="H6" s="5"/>
      <c r="I6" s="5"/>
      <c r="J6" s="5"/>
      <c r="K6" s="5"/>
      <c r="L6" s="5"/>
      <c r="M6" s="5"/>
      <c r="N6" s="24"/>
      <c r="O6" s="42"/>
      <c r="P6" s="7"/>
      <c r="Q6" s="34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16"/>
      <c r="AV6" s="34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16"/>
      <c r="BZ6" s="34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16"/>
      <c r="DE6" s="34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16"/>
      <c r="EI6" s="34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16"/>
      <c r="FN6" s="34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16"/>
      <c r="GS6" s="34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16"/>
      <c r="HW6" s="34"/>
      <c r="HX6" s="7"/>
      <c r="HY6" s="16"/>
    </row>
    <row r="7" spans="1:238" x14ac:dyDescent="0.3">
      <c r="A7" s="41"/>
      <c r="B7" s="11"/>
      <c r="C7" s="7">
        <f>2500/34.07</f>
        <v>73.378338714411498</v>
      </c>
      <c r="D7" s="7">
        <v>1.2434000000000001</v>
      </c>
      <c r="E7" s="5">
        <f>C7*D7</f>
        <v>91.238626357499257</v>
      </c>
      <c r="F7" s="5" t="s">
        <v>10</v>
      </c>
      <c r="G7" s="5">
        <v>9.5</v>
      </c>
      <c r="H7" s="5">
        <f>E7/G7</f>
        <v>9.6040659323683428</v>
      </c>
      <c r="I7" s="5" t="s">
        <v>15</v>
      </c>
      <c r="J7" s="5">
        <v>4</v>
      </c>
      <c r="K7" s="5" t="s">
        <v>19</v>
      </c>
      <c r="L7" s="5">
        <f>H7/J7</f>
        <v>2.4010164830920857</v>
      </c>
      <c r="M7" s="5" t="s">
        <v>20</v>
      </c>
      <c r="N7" s="24">
        <f>L7</f>
        <v>2.4010164830920857</v>
      </c>
      <c r="O7" s="42" t="s">
        <v>21</v>
      </c>
      <c r="P7" s="7"/>
      <c r="Q7" s="34"/>
      <c r="R7" s="7"/>
      <c r="S7" s="7"/>
      <c r="T7" s="7"/>
      <c r="U7" s="7"/>
      <c r="V7" s="9"/>
      <c r="W7" s="10"/>
      <c r="X7" s="8"/>
      <c r="Y7" s="68"/>
      <c r="Z7" s="68"/>
      <c r="AA7" s="7"/>
      <c r="AB7" s="7"/>
      <c r="AC7" s="9"/>
      <c r="AD7" s="10"/>
      <c r="AE7" s="7"/>
      <c r="AF7" s="7"/>
      <c r="AG7" s="7"/>
      <c r="AH7" s="7"/>
      <c r="AI7" s="7"/>
      <c r="AJ7" s="9"/>
      <c r="AK7" s="10"/>
      <c r="AL7" s="7"/>
      <c r="AM7" s="7"/>
      <c r="AN7" s="7"/>
      <c r="AO7" s="7"/>
      <c r="AP7" s="7"/>
      <c r="AQ7" s="9"/>
      <c r="AR7" s="10"/>
      <c r="AS7" s="7"/>
      <c r="AT7" s="7"/>
      <c r="AU7" s="16"/>
      <c r="AV7" s="34"/>
      <c r="AW7" s="7"/>
      <c r="AX7" s="9"/>
      <c r="AY7" s="10"/>
      <c r="AZ7" s="8"/>
      <c r="BA7" s="7"/>
      <c r="BB7" s="7"/>
      <c r="BC7" s="7"/>
      <c r="BD7" s="7"/>
      <c r="BE7" s="9"/>
      <c r="BF7" s="10"/>
      <c r="BG7" s="7"/>
      <c r="BH7" s="7"/>
      <c r="BI7" s="7"/>
      <c r="BJ7" s="7"/>
      <c r="BK7" s="7"/>
      <c r="BL7" s="9"/>
      <c r="BM7" s="10"/>
      <c r="BN7" s="7"/>
      <c r="BO7" s="7"/>
      <c r="BP7" s="7"/>
      <c r="BQ7" s="7"/>
      <c r="BR7" s="7"/>
      <c r="BS7" s="9"/>
      <c r="BT7" s="10"/>
      <c r="BU7" s="7"/>
      <c r="BV7" s="7"/>
      <c r="BW7" s="7"/>
      <c r="BX7" s="7"/>
      <c r="BY7" s="16"/>
      <c r="BZ7" s="86"/>
      <c r="CA7" s="10"/>
      <c r="CB7" s="10"/>
      <c r="CC7" s="7"/>
      <c r="CD7" s="7"/>
      <c r="CE7" s="8"/>
      <c r="CF7" s="7"/>
      <c r="CG7" s="9"/>
      <c r="CH7" s="10"/>
      <c r="CI7" s="7"/>
      <c r="CJ7" s="7"/>
      <c r="CK7" s="7"/>
      <c r="CL7" s="7"/>
      <c r="CM7" s="7"/>
      <c r="CN7" s="9"/>
      <c r="CO7" s="10"/>
      <c r="CP7" s="7"/>
      <c r="CQ7" s="7"/>
      <c r="CR7" s="7"/>
      <c r="CS7" s="7"/>
      <c r="CT7" s="7"/>
      <c r="CU7" s="9"/>
      <c r="CV7" s="10"/>
      <c r="CW7" s="7"/>
      <c r="CX7" s="7"/>
      <c r="CY7" s="7"/>
      <c r="CZ7" s="7"/>
      <c r="DA7" s="7"/>
      <c r="DB7" s="9"/>
      <c r="DC7" s="10"/>
      <c r="DD7" s="16"/>
      <c r="DE7" s="34"/>
      <c r="DF7" s="7"/>
      <c r="DG7" s="10"/>
      <c r="DH7" s="7"/>
      <c r="DI7" s="9"/>
      <c r="DJ7" s="10"/>
      <c r="DK7" s="7"/>
      <c r="DL7" s="7"/>
      <c r="DM7" s="7"/>
      <c r="DN7" s="7"/>
      <c r="DO7" s="7"/>
      <c r="DP7" s="9"/>
      <c r="DQ7" s="10"/>
      <c r="DR7" s="7"/>
      <c r="DS7" s="7"/>
      <c r="DT7" s="7"/>
      <c r="DU7" s="7"/>
      <c r="DV7" s="7"/>
      <c r="DW7" s="9"/>
      <c r="DX7" s="10"/>
      <c r="DY7" s="7"/>
      <c r="DZ7" s="7"/>
      <c r="EA7" s="7"/>
      <c r="EB7" s="7"/>
      <c r="EC7" s="7"/>
      <c r="ED7" s="9"/>
      <c r="EE7" s="10"/>
      <c r="EF7" s="7"/>
      <c r="EG7" s="7"/>
      <c r="EH7" s="16"/>
      <c r="EI7" s="34"/>
      <c r="EJ7" s="7"/>
      <c r="EK7" s="9"/>
      <c r="EL7" s="10"/>
      <c r="EM7" s="7"/>
      <c r="EN7" s="7"/>
      <c r="EO7" s="7"/>
      <c r="EP7" s="7"/>
      <c r="EQ7" s="7"/>
      <c r="ER7" s="9"/>
      <c r="ES7" s="10"/>
      <c r="ET7" s="7"/>
      <c r="EU7" s="7"/>
      <c r="EV7" s="7"/>
      <c r="EW7" s="7"/>
      <c r="EX7" s="7"/>
      <c r="EY7" s="9"/>
      <c r="EZ7" s="10"/>
      <c r="FA7" s="7"/>
      <c r="FB7" s="7"/>
      <c r="FC7" s="7"/>
      <c r="FD7" s="7"/>
      <c r="FE7" s="7"/>
      <c r="FF7" s="9"/>
      <c r="FG7" s="10"/>
      <c r="FH7" s="7"/>
      <c r="FI7" s="7"/>
      <c r="FJ7" s="7"/>
      <c r="FK7" s="7"/>
      <c r="FL7" s="7"/>
      <c r="FM7" s="97"/>
      <c r="FN7" s="100"/>
      <c r="FO7" s="7"/>
      <c r="FP7" s="7"/>
      <c r="FQ7" s="7"/>
      <c r="FR7" s="7"/>
      <c r="FS7" s="7"/>
      <c r="FT7" s="9"/>
      <c r="FU7" s="10"/>
      <c r="FV7" s="7"/>
      <c r="FW7" s="7"/>
      <c r="FX7" s="7"/>
      <c r="FY7" s="7"/>
      <c r="FZ7" s="7"/>
      <c r="GA7" s="9"/>
      <c r="GB7" s="10"/>
      <c r="GC7" s="7"/>
      <c r="GD7" s="7"/>
      <c r="GE7" s="7"/>
      <c r="GF7" s="7"/>
      <c r="GG7" s="7"/>
      <c r="GH7" s="9"/>
      <c r="GI7" s="10"/>
      <c r="GJ7" s="7"/>
      <c r="GK7" s="7"/>
      <c r="GL7" s="7"/>
      <c r="GM7" s="7"/>
      <c r="GN7" s="7"/>
      <c r="GO7" s="9"/>
      <c r="GP7" s="10"/>
      <c r="GQ7" s="7"/>
      <c r="GR7" s="16"/>
      <c r="GS7" s="34"/>
      <c r="GT7" s="7"/>
      <c r="GU7" s="7"/>
      <c r="GV7" s="9"/>
      <c r="GW7" s="10"/>
      <c r="GX7" s="7"/>
      <c r="GY7" s="7"/>
      <c r="GZ7" s="7"/>
      <c r="HA7" s="7"/>
      <c r="HB7" s="7"/>
      <c r="HC7" s="9"/>
      <c r="HD7" s="10"/>
      <c r="HE7" s="7"/>
      <c r="HF7" s="7"/>
      <c r="HG7" s="7"/>
      <c r="HH7" s="7"/>
      <c r="HI7" s="7"/>
      <c r="HJ7" s="9"/>
      <c r="HK7" s="10"/>
      <c r="HL7" s="7"/>
      <c r="HM7" s="7"/>
      <c r="HN7" s="7"/>
      <c r="HO7" s="7"/>
      <c r="HP7" s="7"/>
      <c r="HQ7" s="9"/>
      <c r="HR7" s="10"/>
      <c r="HS7" s="7"/>
      <c r="HT7" s="7"/>
      <c r="HU7" s="7"/>
      <c r="HV7" s="16"/>
      <c r="HW7" s="34"/>
      <c r="HX7" s="9"/>
      <c r="HY7" s="103"/>
    </row>
    <row r="8" spans="1:238" x14ac:dyDescent="0.3">
      <c r="A8" s="41"/>
      <c r="B8" s="11"/>
      <c r="C8" s="7"/>
      <c r="D8" s="7"/>
      <c r="E8" s="5"/>
      <c r="F8" s="5"/>
      <c r="G8" s="5"/>
      <c r="H8" s="5"/>
      <c r="I8" s="5"/>
      <c r="J8" s="5"/>
      <c r="K8" s="5"/>
      <c r="L8" s="5"/>
      <c r="M8" s="5"/>
      <c r="N8" s="24"/>
      <c r="O8" s="42"/>
      <c r="P8" s="7"/>
      <c r="Q8" s="35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16"/>
      <c r="AV8" s="34"/>
      <c r="AW8" s="7"/>
      <c r="AX8" s="7"/>
      <c r="AY8" s="7"/>
      <c r="AZ8" s="8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16"/>
      <c r="BZ8" s="34"/>
      <c r="CA8" s="7"/>
      <c r="CB8" s="7"/>
      <c r="CC8" s="7"/>
      <c r="CD8" s="7"/>
      <c r="CE8" s="8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16"/>
      <c r="DE8" s="34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16"/>
      <c r="EI8" s="34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16"/>
      <c r="FN8" s="34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16"/>
      <c r="GS8" s="34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16"/>
      <c r="HW8" s="34"/>
      <c r="HX8" s="7"/>
      <c r="HY8" s="16"/>
    </row>
    <row r="9" spans="1:238" s="2" customFormat="1" x14ac:dyDescent="0.3">
      <c r="A9" s="43">
        <v>2</v>
      </c>
      <c r="B9" s="27" t="s">
        <v>1</v>
      </c>
      <c r="C9" s="8"/>
      <c r="D9" s="8"/>
      <c r="E9" s="6"/>
      <c r="F9" s="6"/>
      <c r="G9" s="6"/>
      <c r="H9" s="6"/>
      <c r="I9" s="6"/>
      <c r="J9" s="6"/>
      <c r="K9" s="6"/>
      <c r="L9" s="6"/>
      <c r="M9" s="6"/>
      <c r="N9" s="25"/>
      <c r="O9" s="44"/>
      <c r="P9" s="8"/>
      <c r="Q9" s="35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17"/>
      <c r="AV9" s="35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17"/>
      <c r="BZ9" s="35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17"/>
      <c r="DE9" s="35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17"/>
      <c r="EI9" s="35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17"/>
      <c r="FN9" s="35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17"/>
      <c r="GS9" s="35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17"/>
      <c r="HW9" s="35"/>
      <c r="HX9" s="8"/>
      <c r="HY9" s="17"/>
    </row>
    <row r="10" spans="1:238" x14ac:dyDescent="0.3">
      <c r="A10" s="45" t="s">
        <v>13</v>
      </c>
      <c r="B10" s="11" t="s">
        <v>11</v>
      </c>
      <c r="C10" s="7"/>
      <c r="D10" s="7"/>
      <c r="E10" s="5">
        <f>384.8474+13.49+22.3944+8.1434</f>
        <v>428.87520000000001</v>
      </c>
      <c r="F10" s="5" t="s">
        <v>10</v>
      </c>
      <c r="G10" s="5">
        <v>9.5</v>
      </c>
      <c r="H10" s="5">
        <f t="shared" ref="H10:H63" si="140">E10/G10</f>
        <v>45.144757894736841</v>
      </c>
      <c r="I10" s="5" t="s">
        <v>15</v>
      </c>
      <c r="J10" s="5">
        <v>6</v>
      </c>
      <c r="K10" s="5" t="s">
        <v>19</v>
      </c>
      <c r="L10" s="5">
        <f>H10/J10</f>
        <v>7.5241263157894736</v>
      </c>
      <c r="M10" s="5" t="s">
        <v>20</v>
      </c>
      <c r="N10" s="24">
        <f>L10</f>
        <v>7.5241263157894736</v>
      </c>
      <c r="O10" s="42" t="s">
        <v>21</v>
      </c>
      <c r="P10" s="7"/>
      <c r="Q10" s="34"/>
      <c r="R10" s="7"/>
      <c r="S10" s="7"/>
      <c r="T10" s="7"/>
      <c r="U10" s="7"/>
      <c r="V10" s="9"/>
      <c r="W10" s="10"/>
      <c r="X10" s="8"/>
      <c r="Y10" s="7"/>
      <c r="Z10" s="7"/>
      <c r="AA10" s="60"/>
      <c r="AB10" s="60"/>
      <c r="AC10" s="9"/>
      <c r="AD10" s="10"/>
      <c r="AE10" s="8"/>
      <c r="AF10" s="8"/>
      <c r="AG10" s="8"/>
      <c r="AH10" s="8"/>
      <c r="AI10" s="8"/>
      <c r="AJ10" s="9"/>
      <c r="AK10" s="10"/>
      <c r="AL10" s="8"/>
      <c r="AM10" s="8"/>
      <c r="AN10" s="7"/>
      <c r="AO10" s="7"/>
      <c r="AP10" s="7"/>
      <c r="AQ10" s="9"/>
      <c r="AR10" s="10"/>
      <c r="AS10" s="7"/>
      <c r="AT10" s="7"/>
      <c r="AU10" s="16"/>
      <c r="AV10" s="34"/>
      <c r="AW10" s="7"/>
      <c r="AX10" s="9"/>
      <c r="AY10" s="10"/>
      <c r="AZ10" s="8"/>
      <c r="BA10" s="7"/>
      <c r="BB10" s="7"/>
      <c r="BC10" s="7"/>
      <c r="BD10" s="7"/>
      <c r="BE10" s="9"/>
      <c r="BF10" s="10"/>
      <c r="BG10" s="7"/>
      <c r="BH10" s="7"/>
      <c r="BI10" s="7"/>
      <c r="BJ10" s="7"/>
      <c r="BK10" s="7"/>
      <c r="BL10" s="9"/>
      <c r="BM10" s="10"/>
      <c r="BN10" s="8"/>
      <c r="BO10" s="8"/>
      <c r="BP10" s="7"/>
      <c r="BQ10" s="7"/>
      <c r="BR10" s="7"/>
      <c r="BS10" s="9"/>
      <c r="BT10" s="10"/>
      <c r="BU10" s="7"/>
      <c r="BV10" s="7"/>
      <c r="BW10" s="7"/>
      <c r="BX10" s="7"/>
      <c r="BY10" s="16"/>
      <c r="BZ10" s="86"/>
      <c r="CA10" s="10"/>
      <c r="CB10" s="10"/>
      <c r="CC10" s="7"/>
      <c r="CD10" s="7"/>
      <c r="CE10" s="8"/>
      <c r="CF10" s="7"/>
      <c r="CG10" s="9"/>
      <c r="CH10" s="10"/>
      <c r="CI10" s="7"/>
      <c r="CJ10" s="7"/>
      <c r="CK10" s="7"/>
      <c r="CL10" s="7"/>
      <c r="CM10" s="8"/>
      <c r="CN10" s="9"/>
      <c r="CO10" s="10"/>
      <c r="CP10" s="61"/>
      <c r="CQ10" s="61"/>
      <c r="CR10" s="7"/>
      <c r="CS10" s="7"/>
      <c r="CT10" s="7"/>
      <c r="CU10" s="9"/>
      <c r="CV10" s="10"/>
      <c r="CW10" s="7"/>
      <c r="CX10" s="7"/>
      <c r="CY10" s="7"/>
      <c r="CZ10" s="7"/>
      <c r="DA10" s="7"/>
      <c r="DB10" s="9"/>
      <c r="DC10" s="10"/>
      <c r="DD10" s="16"/>
      <c r="DE10" s="34"/>
      <c r="DF10" s="7"/>
      <c r="DG10" s="10"/>
      <c r="DH10" s="7"/>
      <c r="DI10" s="9"/>
      <c r="DJ10" s="10"/>
      <c r="DK10" s="7"/>
      <c r="DL10" s="7"/>
      <c r="DM10" s="7"/>
      <c r="DN10" s="7"/>
      <c r="DO10" s="7"/>
      <c r="DP10" s="9"/>
      <c r="DQ10" s="10"/>
      <c r="DR10" s="7"/>
      <c r="DS10" s="7"/>
      <c r="DT10" s="8"/>
      <c r="DU10" s="8"/>
      <c r="DV10" s="7"/>
      <c r="DW10" s="9"/>
      <c r="DX10" s="10"/>
      <c r="DY10" s="7"/>
      <c r="DZ10" s="7"/>
      <c r="EA10" s="7"/>
      <c r="EB10" s="7"/>
      <c r="EC10" s="7"/>
      <c r="ED10" s="9"/>
      <c r="EE10" s="10"/>
      <c r="EF10" s="7"/>
      <c r="EG10" s="7"/>
      <c r="EH10" s="16"/>
      <c r="EI10" s="98"/>
      <c r="EJ10" s="62"/>
      <c r="EK10" s="9"/>
      <c r="EL10" s="10"/>
      <c r="EM10" s="7"/>
      <c r="EN10" s="7"/>
      <c r="EO10" s="7"/>
      <c r="EP10" s="7"/>
      <c r="EQ10" s="7"/>
      <c r="ER10" s="9"/>
      <c r="ES10" s="10"/>
      <c r="ET10" s="7"/>
      <c r="EU10" s="7"/>
      <c r="EV10" s="7"/>
      <c r="EW10" s="7"/>
      <c r="EX10" s="7"/>
      <c r="EY10" s="9"/>
      <c r="EZ10" s="10"/>
      <c r="FA10" s="7"/>
      <c r="FB10" s="7"/>
      <c r="FC10" s="7"/>
      <c r="FD10" s="7"/>
      <c r="FE10" s="7"/>
      <c r="FF10" s="9"/>
      <c r="FG10" s="10"/>
      <c r="FH10" s="7"/>
      <c r="FI10" s="7"/>
      <c r="FJ10" s="7"/>
      <c r="FK10" s="7"/>
      <c r="FL10" s="7"/>
      <c r="FM10" s="97"/>
      <c r="FN10" s="100"/>
      <c r="FO10" s="7"/>
      <c r="FP10" s="7"/>
      <c r="FQ10" s="7"/>
      <c r="FR10" s="8"/>
      <c r="FT10" s="9"/>
      <c r="FU10" s="10"/>
      <c r="FV10" s="12"/>
      <c r="FW10" s="7"/>
      <c r="FX10" s="7"/>
      <c r="FY10" s="7"/>
      <c r="FZ10" s="7"/>
      <c r="GA10" s="9"/>
      <c r="GB10" s="10"/>
      <c r="GC10" s="7"/>
      <c r="GD10" s="7"/>
      <c r="GE10" s="7"/>
      <c r="GF10" s="7"/>
      <c r="GG10" s="12"/>
      <c r="GH10" s="9"/>
      <c r="GI10" s="10"/>
      <c r="GJ10" s="7"/>
      <c r="GK10" s="7"/>
      <c r="GL10" s="7"/>
      <c r="GM10" s="7"/>
      <c r="GN10" s="7"/>
      <c r="GO10" s="9"/>
      <c r="GP10" s="10"/>
      <c r="GQ10" s="7"/>
      <c r="GR10" s="16"/>
      <c r="GS10" s="34"/>
      <c r="GT10" s="7"/>
      <c r="GU10" s="7"/>
      <c r="GV10" s="9"/>
      <c r="GW10" s="10"/>
      <c r="GX10" s="7"/>
      <c r="GY10" s="7"/>
      <c r="GZ10" s="7"/>
      <c r="HA10" s="7"/>
      <c r="HB10" s="7"/>
      <c r="HC10" s="9"/>
      <c r="HD10" s="10"/>
      <c r="HE10" s="7"/>
      <c r="HF10" s="7"/>
      <c r="HG10" s="7"/>
      <c r="HH10" s="7"/>
      <c r="HI10" s="7"/>
      <c r="HJ10" s="9"/>
      <c r="HK10" s="10"/>
      <c r="HL10" s="7"/>
      <c r="HM10" s="7"/>
      <c r="HN10" s="7"/>
      <c r="HO10" s="7"/>
      <c r="HP10" s="7"/>
      <c r="HQ10" s="9"/>
      <c r="HR10" s="10"/>
      <c r="HS10" s="7"/>
      <c r="HT10" s="7"/>
      <c r="HU10" s="7"/>
      <c r="HV10" s="16"/>
      <c r="HW10" s="34"/>
      <c r="HX10" s="9"/>
      <c r="HY10" s="103"/>
    </row>
    <row r="11" spans="1:238" s="7" customFormat="1" x14ac:dyDescent="0.3">
      <c r="A11" s="45" t="s">
        <v>14</v>
      </c>
      <c r="B11" s="11" t="s">
        <v>12</v>
      </c>
      <c r="E11" s="5">
        <f>117.84+736.5+382.98+70.704+33.6+70.86+59.52+210+159.084+10.6056+24.7464+55.6794+117.8086+28.1343</f>
        <v>2078.0623000000001</v>
      </c>
      <c r="F11" s="5" t="s">
        <v>10</v>
      </c>
      <c r="G11" s="5">
        <v>9.5</v>
      </c>
      <c r="H11" s="5">
        <f t="shared" si="140"/>
        <v>218.74340000000001</v>
      </c>
      <c r="I11" s="5" t="s">
        <v>15</v>
      </c>
      <c r="J11" s="5">
        <v>8</v>
      </c>
      <c r="K11" s="5" t="s">
        <v>19</v>
      </c>
      <c r="L11" s="5">
        <f t="shared" ref="L11:L75" si="141">H11/J11</f>
        <v>27.342925000000001</v>
      </c>
      <c r="M11" s="5" t="s">
        <v>20</v>
      </c>
      <c r="N11" s="24">
        <f t="shared" ref="N11:N74" si="142">L11</f>
        <v>27.342925000000001</v>
      </c>
      <c r="O11" s="42" t="s">
        <v>21</v>
      </c>
      <c r="Q11" s="35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17"/>
      <c r="AV11" s="35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17"/>
      <c r="BZ11" s="35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17"/>
      <c r="DE11" s="35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EH11" s="16"/>
      <c r="EI11" s="34"/>
      <c r="FM11" s="16"/>
      <c r="FN11" s="34"/>
      <c r="GR11" s="16"/>
      <c r="GS11" s="34"/>
      <c r="HV11" s="16"/>
      <c r="HW11" s="34"/>
      <c r="HY11" s="16"/>
    </row>
    <row r="12" spans="1:238" x14ac:dyDescent="0.3">
      <c r="A12" s="45"/>
      <c r="B12" s="11" t="s">
        <v>72</v>
      </c>
      <c r="C12" s="7"/>
      <c r="D12" s="7"/>
      <c r="E12" s="5"/>
      <c r="F12" s="5"/>
      <c r="G12" s="5"/>
      <c r="H12" s="5"/>
      <c r="I12" s="5"/>
      <c r="J12" s="5"/>
      <c r="K12" s="5"/>
      <c r="L12" s="5"/>
      <c r="M12" s="5"/>
      <c r="N12" s="24">
        <f>0.45*N11</f>
        <v>12.304316250000001</v>
      </c>
      <c r="O12" s="42"/>
      <c r="P12" s="7"/>
      <c r="Q12" s="35"/>
      <c r="R12" s="8"/>
      <c r="S12" s="8"/>
      <c r="T12" s="8"/>
      <c r="U12" s="8"/>
      <c r="V12" s="9"/>
      <c r="W12" s="10"/>
      <c r="X12" s="8"/>
      <c r="Y12" s="8"/>
      <c r="Z12" s="8"/>
      <c r="AA12" s="8"/>
      <c r="AB12" s="8"/>
      <c r="AC12" s="9"/>
      <c r="AD12" s="10"/>
      <c r="AE12" s="60"/>
      <c r="AF12" s="60"/>
      <c r="AG12" s="60"/>
      <c r="AH12" s="60"/>
      <c r="AI12" s="60"/>
      <c r="AJ12" s="9"/>
      <c r="AK12" s="10"/>
      <c r="AL12" s="60"/>
      <c r="AM12" s="60"/>
      <c r="AN12" s="60"/>
      <c r="AO12" s="60"/>
      <c r="AP12" s="60"/>
      <c r="AQ12" s="9"/>
      <c r="AR12" s="10"/>
      <c r="AS12" s="60"/>
      <c r="AT12" s="60"/>
      <c r="AU12" s="81"/>
      <c r="AV12" s="35"/>
      <c r="AW12" s="8"/>
      <c r="AX12" s="9"/>
      <c r="AY12" s="10"/>
      <c r="AZ12" s="8"/>
      <c r="BA12" s="7"/>
      <c r="BB12" s="7"/>
      <c r="BC12" s="7"/>
      <c r="BD12" s="7"/>
      <c r="BE12" s="9"/>
      <c r="BF12" s="10"/>
      <c r="BG12" s="7"/>
      <c r="BH12" s="7"/>
      <c r="BI12" s="7"/>
      <c r="BJ12" s="7"/>
      <c r="BK12" s="7"/>
      <c r="BL12" s="9"/>
      <c r="BM12" s="10"/>
      <c r="BN12" s="7"/>
      <c r="BO12" s="7"/>
      <c r="BP12" s="7"/>
      <c r="BQ12" s="7"/>
      <c r="BR12" s="7"/>
      <c r="BS12" s="9"/>
      <c r="BT12" s="10"/>
      <c r="BU12" s="7"/>
      <c r="BV12" s="7"/>
      <c r="BW12" s="7"/>
      <c r="BX12" s="7"/>
      <c r="BY12" s="16"/>
      <c r="BZ12" s="86"/>
      <c r="CA12" s="10"/>
      <c r="CB12" s="10"/>
      <c r="CC12" s="7"/>
      <c r="CD12" s="7"/>
      <c r="CE12" s="8"/>
      <c r="CF12" s="7"/>
      <c r="CG12" s="9"/>
      <c r="CH12" s="10"/>
      <c r="CI12" s="7"/>
      <c r="CJ12" s="7"/>
      <c r="CK12" s="7"/>
      <c r="CL12" s="7"/>
      <c r="CM12" s="7"/>
      <c r="CN12" s="9"/>
      <c r="CO12" s="10"/>
      <c r="CP12" s="7"/>
      <c r="CQ12" s="7"/>
      <c r="CR12" s="7"/>
      <c r="CS12" s="7"/>
      <c r="CT12" s="7"/>
      <c r="CU12" s="9"/>
      <c r="CV12" s="10"/>
      <c r="CW12" s="7"/>
      <c r="CX12" s="7"/>
      <c r="CY12" s="7"/>
      <c r="CZ12" s="7"/>
      <c r="DA12" s="7"/>
      <c r="DB12" s="9"/>
      <c r="DC12" s="10"/>
      <c r="DD12" s="16"/>
      <c r="DE12" s="35"/>
      <c r="DF12" s="7"/>
      <c r="DG12" s="10"/>
      <c r="DH12" s="7"/>
      <c r="DI12" s="9"/>
      <c r="DJ12" s="10"/>
      <c r="DK12" s="7"/>
      <c r="DL12" s="7"/>
      <c r="DM12" s="7"/>
      <c r="DN12" s="7"/>
      <c r="DO12" s="7"/>
      <c r="DP12" s="9"/>
      <c r="DQ12" s="10"/>
      <c r="DR12" s="7"/>
      <c r="DS12" s="7"/>
      <c r="DT12" s="7"/>
      <c r="DU12" s="7"/>
      <c r="DV12" s="7"/>
      <c r="DW12" s="9"/>
      <c r="DX12" s="10"/>
      <c r="DY12" s="7"/>
      <c r="DZ12" s="7"/>
      <c r="EA12" s="7"/>
      <c r="EB12" s="7"/>
      <c r="EC12" s="7"/>
      <c r="ED12" s="9"/>
      <c r="EE12" s="10"/>
      <c r="EF12" s="7"/>
      <c r="EG12" s="7"/>
      <c r="EH12" s="16"/>
      <c r="EI12" s="34"/>
      <c r="EJ12" s="7"/>
      <c r="EK12" s="9"/>
      <c r="EL12" s="10"/>
      <c r="EM12" s="7"/>
      <c r="EN12" s="7"/>
      <c r="EO12" s="7"/>
      <c r="EP12" s="7"/>
      <c r="EQ12" s="7"/>
      <c r="ER12" s="9"/>
      <c r="ES12" s="10"/>
      <c r="ET12" s="7"/>
      <c r="EU12" s="7"/>
      <c r="EV12" s="7"/>
      <c r="EW12" s="7"/>
      <c r="EX12" s="7"/>
      <c r="EY12" s="9"/>
      <c r="EZ12" s="10"/>
      <c r="FA12" s="7"/>
      <c r="FB12" s="7"/>
      <c r="FC12" s="7"/>
      <c r="FD12" s="7"/>
      <c r="FE12" s="7"/>
      <c r="FF12" s="9"/>
      <c r="FG12" s="10"/>
      <c r="FH12" s="7"/>
      <c r="FI12" s="7"/>
      <c r="FJ12" s="7"/>
      <c r="FK12" s="7"/>
      <c r="FL12" s="7"/>
      <c r="FM12" s="97"/>
      <c r="FN12" s="100"/>
      <c r="FO12" s="7"/>
      <c r="FP12" s="7"/>
      <c r="FQ12" s="7"/>
      <c r="FR12" s="7"/>
      <c r="FS12" s="7"/>
      <c r="FT12" s="9"/>
      <c r="FU12" s="10"/>
      <c r="FV12" s="7"/>
      <c r="FW12" s="7"/>
      <c r="FX12" s="7"/>
      <c r="FY12" s="7"/>
      <c r="FZ12" s="7"/>
      <c r="GA12" s="9"/>
      <c r="GB12" s="10"/>
      <c r="GC12" s="7"/>
      <c r="GD12" s="7"/>
      <c r="GE12" s="7"/>
      <c r="GF12" s="7"/>
      <c r="GG12" s="7"/>
      <c r="GH12" s="9"/>
      <c r="GI12" s="10"/>
      <c r="GJ12" s="7"/>
      <c r="GK12" s="7"/>
      <c r="GL12" s="7"/>
      <c r="GM12" s="7"/>
      <c r="GN12" s="7"/>
      <c r="GO12" s="9"/>
      <c r="GP12" s="10"/>
      <c r="GQ12" s="7"/>
      <c r="GR12" s="16"/>
      <c r="GS12" s="34"/>
      <c r="GT12" s="7"/>
      <c r="GU12" s="7"/>
      <c r="GV12" s="9"/>
      <c r="GW12" s="10"/>
      <c r="GX12" s="7"/>
      <c r="GY12" s="7"/>
      <c r="GZ12" s="7"/>
      <c r="HA12" s="7"/>
      <c r="HB12" s="7"/>
      <c r="HC12" s="9"/>
      <c r="HD12" s="10"/>
      <c r="HE12" s="7"/>
      <c r="HF12" s="7"/>
      <c r="HG12" s="7"/>
      <c r="HH12" s="7"/>
      <c r="HI12" s="7"/>
      <c r="HJ12" s="9"/>
      <c r="HK12" s="10"/>
      <c r="HL12" s="7"/>
      <c r="HM12" s="7"/>
      <c r="HN12" s="7"/>
      <c r="HO12" s="7"/>
      <c r="HP12" s="7"/>
      <c r="HQ12" s="9"/>
      <c r="HR12" s="10"/>
      <c r="HS12" s="7"/>
      <c r="HT12" s="7"/>
      <c r="HU12" s="7"/>
      <c r="HV12" s="16"/>
      <c r="HW12" s="34"/>
      <c r="HX12" s="9"/>
      <c r="HY12" s="103"/>
    </row>
    <row r="13" spans="1:238" x14ac:dyDescent="0.3">
      <c r="A13" s="45"/>
      <c r="B13" s="11" t="s">
        <v>73</v>
      </c>
      <c r="C13" s="7"/>
      <c r="D13" s="7"/>
      <c r="E13" s="5"/>
      <c r="F13" s="5"/>
      <c r="G13" s="5"/>
      <c r="H13" s="5"/>
      <c r="I13" s="5"/>
      <c r="J13" s="5"/>
      <c r="K13" s="5"/>
      <c r="L13" s="5"/>
      <c r="M13" s="5"/>
      <c r="N13" s="24">
        <f>0.3*N11</f>
        <v>8.2028774999999996</v>
      </c>
      <c r="O13" s="42"/>
      <c r="P13" s="7"/>
      <c r="Q13" s="35"/>
      <c r="R13" s="8"/>
      <c r="S13" s="8"/>
      <c r="T13" s="8"/>
      <c r="U13" s="8"/>
      <c r="V13" s="9"/>
      <c r="W13" s="10"/>
      <c r="X13" s="8"/>
      <c r="Y13" s="8"/>
      <c r="Z13" s="8"/>
      <c r="AA13" s="8"/>
      <c r="AB13" s="8"/>
      <c r="AC13" s="9"/>
      <c r="AD13" s="10"/>
      <c r="AE13" s="7"/>
      <c r="AF13" s="7"/>
      <c r="AG13" s="7"/>
      <c r="AH13" s="7"/>
      <c r="AI13" s="8"/>
      <c r="AJ13" s="9"/>
      <c r="AK13" s="10"/>
      <c r="AL13" s="8"/>
      <c r="AM13" s="8"/>
      <c r="AN13" s="8"/>
      <c r="AO13" s="8"/>
      <c r="AP13" s="8"/>
      <c r="AQ13" s="9"/>
      <c r="AR13" s="10"/>
      <c r="AS13" s="8"/>
      <c r="AT13" s="8"/>
      <c r="AU13" s="17"/>
      <c r="AV13" s="34"/>
      <c r="AW13" s="7"/>
      <c r="AX13" s="9"/>
      <c r="AY13" s="10"/>
      <c r="AZ13" s="8"/>
      <c r="BA13" s="7"/>
      <c r="BB13" s="7"/>
      <c r="BC13" s="7"/>
      <c r="BD13" s="7"/>
      <c r="BE13" s="9"/>
      <c r="BF13" s="10"/>
      <c r="BG13" s="7"/>
      <c r="BH13" s="7"/>
      <c r="BI13" s="7"/>
      <c r="BJ13" s="7"/>
      <c r="BK13" s="7"/>
      <c r="BL13" s="9"/>
      <c r="BM13" s="10"/>
      <c r="BN13" s="7"/>
      <c r="BO13" s="7"/>
      <c r="BP13" s="7"/>
      <c r="BQ13" s="7"/>
      <c r="BR13" s="7"/>
      <c r="BS13" s="9"/>
      <c r="BT13" s="10"/>
      <c r="BU13" s="7"/>
      <c r="BV13" s="7"/>
      <c r="BW13" s="7"/>
      <c r="BX13" s="7"/>
      <c r="BY13" s="16"/>
      <c r="BZ13" s="86"/>
      <c r="CA13" s="10"/>
      <c r="CB13" s="10"/>
      <c r="CC13" s="7"/>
      <c r="CD13" s="7"/>
      <c r="CE13" s="8"/>
      <c r="CF13" s="7"/>
      <c r="CG13" s="9"/>
      <c r="CH13" s="10"/>
      <c r="CI13" s="7"/>
      <c r="CJ13" s="7"/>
      <c r="CK13" s="7"/>
      <c r="CL13" s="7"/>
      <c r="CM13" s="7"/>
      <c r="CN13" s="9"/>
      <c r="CO13" s="10"/>
      <c r="CP13" s="7"/>
      <c r="CQ13" s="61"/>
      <c r="CR13" s="61"/>
      <c r="CS13" s="61"/>
      <c r="CT13" s="61"/>
      <c r="CU13" s="9"/>
      <c r="CV13" s="10"/>
      <c r="CW13" s="61"/>
      <c r="CX13" s="61"/>
      <c r="CY13" s="61"/>
      <c r="CZ13" s="61"/>
      <c r="DA13" s="8"/>
      <c r="DB13" s="9"/>
      <c r="DC13" s="10"/>
      <c r="DD13" s="16"/>
      <c r="DE13" s="34"/>
      <c r="DF13" s="7"/>
      <c r="DG13" s="10"/>
      <c r="DH13" s="7"/>
      <c r="DI13" s="9"/>
      <c r="DJ13" s="10"/>
      <c r="DK13" s="7"/>
      <c r="DL13" s="7"/>
      <c r="DM13" s="7"/>
      <c r="DN13" s="7"/>
      <c r="DO13" s="7"/>
      <c r="DP13" s="9"/>
      <c r="DQ13" s="10"/>
      <c r="DR13" s="7"/>
      <c r="DS13" s="7"/>
      <c r="DT13" s="7"/>
      <c r="DU13" s="7"/>
      <c r="DV13" s="7"/>
      <c r="DW13" s="9"/>
      <c r="DX13" s="10"/>
      <c r="DY13" s="7"/>
      <c r="DZ13" s="7"/>
      <c r="EA13" s="7"/>
      <c r="EB13" s="7"/>
      <c r="EC13" s="7"/>
      <c r="ED13" s="9"/>
      <c r="EE13" s="10"/>
      <c r="EF13" s="7"/>
      <c r="EG13" s="7"/>
      <c r="EH13" s="16"/>
      <c r="EI13" s="34"/>
      <c r="EJ13" s="7"/>
      <c r="EK13" s="9"/>
      <c r="EL13" s="10"/>
      <c r="EM13" s="7"/>
      <c r="EN13" s="7"/>
      <c r="EO13" s="7"/>
      <c r="EP13" s="7"/>
      <c r="EQ13" s="7"/>
      <c r="ER13" s="9"/>
      <c r="ES13" s="10"/>
      <c r="ET13" s="7"/>
      <c r="EU13" s="7"/>
      <c r="EV13" s="7"/>
      <c r="EW13" s="7"/>
      <c r="EX13" s="7"/>
      <c r="EY13" s="9"/>
      <c r="EZ13" s="10"/>
      <c r="FA13" s="7"/>
      <c r="FB13" s="7"/>
      <c r="FC13" s="7"/>
      <c r="FD13" s="7"/>
      <c r="FE13" s="7"/>
      <c r="FF13" s="9"/>
      <c r="FG13" s="10"/>
      <c r="FH13" s="7"/>
      <c r="FI13" s="7"/>
      <c r="FJ13" s="7"/>
      <c r="FK13" s="7"/>
      <c r="FL13" s="7"/>
      <c r="FM13" s="97"/>
      <c r="FN13" s="100"/>
      <c r="FO13" s="7"/>
      <c r="FP13" s="7"/>
      <c r="FQ13" s="7"/>
      <c r="FR13" s="7"/>
      <c r="FS13" s="7"/>
      <c r="FT13" s="9"/>
      <c r="FU13" s="10"/>
      <c r="FV13" s="7"/>
      <c r="FW13" s="7"/>
      <c r="FX13" s="7"/>
      <c r="FY13" s="7"/>
      <c r="FZ13" s="7"/>
      <c r="GA13" s="9"/>
      <c r="GB13" s="10"/>
      <c r="GC13" s="7"/>
      <c r="GD13" s="7"/>
      <c r="GE13" s="7"/>
      <c r="GF13" s="7"/>
      <c r="GG13" s="7"/>
      <c r="GH13" s="9"/>
      <c r="GI13" s="10"/>
      <c r="GJ13" s="7"/>
      <c r="GK13" s="7"/>
      <c r="GL13" s="7"/>
      <c r="GM13" s="7"/>
      <c r="GN13" s="7"/>
      <c r="GO13" s="9"/>
      <c r="GP13" s="10"/>
      <c r="GQ13" s="7"/>
      <c r="GR13" s="16"/>
      <c r="GS13" s="34"/>
      <c r="GT13" s="7"/>
      <c r="GU13" s="7"/>
      <c r="GV13" s="9"/>
      <c r="GW13" s="10"/>
      <c r="GX13" s="7"/>
      <c r="GY13" s="7"/>
      <c r="GZ13" s="7"/>
      <c r="HA13" s="7"/>
      <c r="HB13" s="7"/>
      <c r="HC13" s="9"/>
      <c r="HD13" s="10"/>
      <c r="HE13" s="7"/>
      <c r="HF13" s="7"/>
      <c r="HG13" s="7"/>
      <c r="HH13" s="7"/>
      <c r="HI13" s="7"/>
      <c r="HJ13" s="9"/>
      <c r="HK13" s="10"/>
      <c r="HL13" s="7"/>
      <c r="HM13" s="7"/>
      <c r="HN13" s="7"/>
      <c r="HO13" s="7"/>
      <c r="HP13" s="7"/>
      <c r="HQ13" s="9"/>
      <c r="HR13" s="10"/>
      <c r="HS13" s="7"/>
      <c r="HT13" s="7"/>
      <c r="HU13" s="7"/>
      <c r="HV13" s="16"/>
      <c r="HW13" s="34"/>
      <c r="HX13" s="9"/>
      <c r="HY13" s="103"/>
    </row>
    <row r="14" spans="1:238" x14ac:dyDescent="0.3">
      <c r="A14" s="45"/>
      <c r="B14" s="11" t="s">
        <v>74</v>
      </c>
      <c r="C14" s="7"/>
      <c r="D14" s="7"/>
      <c r="E14" s="5"/>
      <c r="F14" s="5"/>
      <c r="G14" s="5"/>
      <c r="H14" s="5"/>
      <c r="I14" s="5"/>
      <c r="J14" s="5"/>
      <c r="K14" s="5"/>
      <c r="L14" s="5"/>
      <c r="M14" s="5"/>
      <c r="N14" s="24">
        <f>0.25*N11</f>
        <v>6.8357312500000003</v>
      </c>
      <c r="O14" s="42"/>
      <c r="P14" s="7"/>
      <c r="Q14" s="35"/>
      <c r="R14" s="8"/>
      <c r="S14" s="8"/>
      <c r="T14" s="8"/>
      <c r="U14" s="8"/>
      <c r="V14" s="9"/>
      <c r="W14" s="10"/>
      <c r="X14" s="8"/>
      <c r="Y14" s="8"/>
      <c r="Z14" s="8"/>
      <c r="AA14" s="8"/>
      <c r="AB14" s="8"/>
      <c r="AC14" s="9"/>
      <c r="AD14" s="10"/>
      <c r="AE14" s="7"/>
      <c r="AF14" s="7"/>
      <c r="AG14" s="7"/>
      <c r="AH14" s="7"/>
      <c r="AI14" s="7"/>
      <c r="AJ14" s="9"/>
      <c r="AK14" s="10"/>
      <c r="AL14" s="7"/>
      <c r="AM14" s="7"/>
      <c r="AN14" s="7"/>
      <c r="AO14" s="7"/>
      <c r="AP14" s="7"/>
      <c r="AQ14" s="9"/>
      <c r="AR14" s="10"/>
      <c r="AS14" s="7"/>
      <c r="AT14" s="7"/>
      <c r="AU14" s="16"/>
      <c r="AV14" s="34"/>
      <c r="AW14" s="7"/>
      <c r="AX14" s="9"/>
      <c r="AY14" s="10"/>
      <c r="AZ14" s="8"/>
      <c r="BA14" s="7"/>
      <c r="BB14" s="7"/>
      <c r="BC14" s="7"/>
      <c r="BD14" s="7"/>
      <c r="BE14" s="9"/>
      <c r="BF14" s="10"/>
      <c r="BG14" s="7"/>
      <c r="BH14" s="7"/>
      <c r="BI14" s="7"/>
      <c r="BJ14" s="7"/>
      <c r="BK14" s="7"/>
      <c r="BL14" s="9"/>
      <c r="BM14" s="10"/>
      <c r="BN14" s="7"/>
      <c r="BO14" s="8"/>
      <c r="BP14" s="8"/>
      <c r="BQ14" s="8"/>
      <c r="BR14" s="8"/>
      <c r="BS14" s="9"/>
      <c r="BT14" s="10"/>
      <c r="BU14" s="8"/>
      <c r="BV14" s="8"/>
      <c r="BW14" s="8"/>
      <c r="BX14" s="7"/>
      <c r="BY14" s="16"/>
      <c r="BZ14" s="86"/>
      <c r="CA14" s="10"/>
      <c r="CB14" s="10"/>
      <c r="CC14" s="7"/>
      <c r="CD14" s="7"/>
      <c r="CE14" s="8"/>
      <c r="CF14" s="7"/>
      <c r="CG14" s="9"/>
      <c r="CH14" s="10"/>
      <c r="CI14" s="7"/>
      <c r="CJ14" s="7"/>
      <c r="CK14" s="7"/>
      <c r="CL14" s="7"/>
      <c r="CM14" s="7"/>
      <c r="CN14" s="9"/>
      <c r="CO14" s="10"/>
      <c r="CP14" s="7"/>
      <c r="CQ14" s="7"/>
      <c r="CR14" s="7"/>
      <c r="CS14" s="7"/>
      <c r="CT14" s="7"/>
      <c r="CU14" s="9"/>
      <c r="CV14" s="10"/>
      <c r="CW14" s="7"/>
      <c r="CX14" s="7"/>
      <c r="CY14" s="7"/>
      <c r="CZ14" s="7"/>
      <c r="DA14" s="7"/>
      <c r="DB14" s="9"/>
      <c r="DC14" s="10"/>
      <c r="DD14" s="16"/>
      <c r="DE14" s="34"/>
      <c r="DF14" s="7"/>
      <c r="DG14" s="10"/>
      <c r="DH14" s="7"/>
      <c r="DI14" s="9"/>
      <c r="DJ14" s="10"/>
      <c r="DK14" s="7"/>
      <c r="DL14" s="7"/>
      <c r="DM14" s="7"/>
      <c r="DN14" s="7"/>
      <c r="DO14" s="7"/>
      <c r="DP14" s="9"/>
      <c r="DQ14" s="10"/>
      <c r="DR14" s="7"/>
      <c r="DS14" s="7"/>
      <c r="DT14" s="7"/>
      <c r="DU14" s="7"/>
      <c r="DV14" s="7"/>
      <c r="DW14" s="9"/>
      <c r="DX14" s="10"/>
      <c r="DY14" s="7"/>
      <c r="DZ14" s="7"/>
      <c r="EA14" s="7"/>
      <c r="EB14" s="7"/>
      <c r="EC14" s="7"/>
      <c r="ED14" s="9"/>
      <c r="EE14" s="10"/>
      <c r="EF14" s="7"/>
      <c r="EG14" s="7"/>
      <c r="EH14" s="16"/>
      <c r="EI14" s="34"/>
      <c r="EJ14" s="7"/>
      <c r="EK14" s="9"/>
      <c r="EL14" s="10"/>
      <c r="EM14" s="62"/>
      <c r="EN14" s="62"/>
      <c r="EO14" s="62"/>
      <c r="EP14" s="62"/>
      <c r="EQ14" s="62"/>
      <c r="ER14" s="9"/>
      <c r="ES14" s="10"/>
      <c r="ET14" s="62"/>
      <c r="EU14" s="62"/>
      <c r="EV14" s="7"/>
      <c r="EW14" s="7"/>
      <c r="EX14" s="7"/>
      <c r="EY14" s="9"/>
      <c r="EZ14" s="10"/>
      <c r="FA14" s="7"/>
      <c r="FB14" s="7"/>
      <c r="FC14" s="7"/>
      <c r="FD14" s="7"/>
      <c r="FE14" s="7"/>
      <c r="FF14" s="9"/>
      <c r="FG14" s="10"/>
      <c r="FH14" s="7"/>
      <c r="FI14" s="7"/>
      <c r="FJ14" s="7"/>
      <c r="FK14" s="7"/>
      <c r="FL14" s="7"/>
      <c r="FM14" s="97"/>
      <c r="FN14" s="100"/>
      <c r="FO14" s="7"/>
      <c r="FP14" s="7"/>
      <c r="FQ14" s="7"/>
      <c r="FR14" s="7"/>
      <c r="FS14" s="7"/>
      <c r="FT14" s="9"/>
      <c r="FU14" s="10"/>
      <c r="FV14" s="7"/>
      <c r="FW14" s="7"/>
      <c r="FX14" s="7"/>
      <c r="FY14" s="7"/>
      <c r="FZ14" s="7"/>
      <c r="GA14" s="9"/>
      <c r="GB14" s="10"/>
      <c r="GC14" s="7"/>
      <c r="GD14" s="7"/>
      <c r="GE14" s="7"/>
      <c r="GF14" s="7"/>
      <c r="GG14" s="7"/>
      <c r="GH14" s="9"/>
      <c r="GI14" s="10"/>
      <c r="GJ14" s="7"/>
      <c r="GK14" s="7"/>
      <c r="GL14" s="7"/>
      <c r="GM14" s="7"/>
      <c r="GN14" s="7"/>
      <c r="GO14" s="9"/>
      <c r="GP14" s="10"/>
      <c r="GQ14" s="7"/>
      <c r="GR14" s="16"/>
      <c r="GS14" s="34"/>
      <c r="GT14" s="7"/>
      <c r="GU14" s="7"/>
      <c r="GV14" s="9"/>
      <c r="GW14" s="10"/>
      <c r="GX14" s="7"/>
      <c r="GY14" s="7"/>
      <c r="GZ14" s="7"/>
      <c r="HA14" s="7"/>
      <c r="HB14" s="7"/>
      <c r="HC14" s="9"/>
      <c r="HD14" s="10"/>
      <c r="HE14" s="7"/>
      <c r="HF14" s="7"/>
      <c r="HG14" s="7"/>
      <c r="HH14" s="7"/>
      <c r="HI14" s="7"/>
      <c r="HJ14" s="9"/>
      <c r="HK14" s="10"/>
      <c r="HL14" s="7"/>
      <c r="HM14" s="7"/>
      <c r="HN14" s="7"/>
      <c r="HO14" s="7"/>
      <c r="HP14" s="7"/>
      <c r="HQ14" s="9"/>
      <c r="HR14" s="10"/>
      <c r="HS14" s="7"/>
      <c r="HT14" s="7"/>
      <c r="HU14" s="7"/>
      <c r="HV14" s="16"/>
      <c r="HW14" s="34"/>
      <c r="HX14" s="9"/>
      <c r="HY14" s="103"/>
    </row>
    <row r="15" spans="1:238" s="8" customFormat="1" x14ac:dyDescent="0.3">
      <c r="A15" s="43" t="s">
        <v>16</v>
      </c>
      <c r="B15" s="26" t="s">
        <v>17</v>
      </c>
      <c r="E15" s="6">
        <f>76.8+396.888+2480.55+1289.886+223.7952+12+23.62+49.6+90+35.7199+83.3465+187.5296+129.292+94.757</f>
        <v>5173.7841999999991</v>
      </c>
      <c r="F15" s="6" t="s">
        <v>10</v>
      </c>
      <c r="G15" s="6">
        <v>9.5</v>
      </c>
      <c r="H15" s="6">
        <f t="shared" si="140"/>
        <v>544.60886315789469</v>
      </c>
      <c r="I15" s="6" t="s">
        <v>15</v>
      </c>
      <c r="J15" s="6">
        <v>8</v>
      </c>
      <c r="K15" s="6" t="s">
        <v>19</v>
      </c>
      <c r="L15" s="6">
        <f t="shared" si="141"/>
        <v>68.076107894736836</v>
      </c>
      <c r="M15" s="6" t="s">
        <v>20</v>
      </c>
      <c r="N15" s="25">
        <f t="shared" si="142"/>
        <v>68.076107894736836</v>
      </c>
      <c r="O15" s="44" t="s">
        <v>21</v>
      </c>
      <c r="Q15" s="35"/>
      <c r="AU15" s="17"/>
      <c r="AV15" s="35"/>
      <c r="BY15" s="17"/>
      <c r="BZ15" s="35"/>
      <c r="DD15" s="17"/>
      <c r="DE15" s="35"/>
      <c r="EH15" s="17"/>
      <c r="EI15" s="35"/>
      <c r="FM15" s="17"/>
      <c r="FN15" s="35"/>
      <c r="GR15" s="17"/>
      <c r="GS15" s="35"/>
      <c r="HV15" s="17"/>
      <c r="HW15" s="35"/>
      <c r="HY15" s="17"/>
    </row>
    <row r="16" spans="1:238" x14ac:dyDescent="0.3">
      <c r="A16" s="41"/>
      <c r="B16" s="11" t="s">
        <v>72</v>
      </c>
      <c r="C16" s="7"/>
      <c r="D16" s="7"/>
      <c r="E16" s="5"/>
      <c r="F16" s="5"/>
      <c r="G16" s="5"/>
      <c r="H16" s="5"/>
      <c r="I16" s="5"/>
      <c r="J16" s="5"/>
      <c r="K16" s="5"/>
      <c r="L16" s="5"/>
      <c r="M16" s="5"/>
      <c r="N16" s="24">
        <f>0.45*N15</f>
        <v>30.634248552631576</v>
      </c>
      <c r="O16" s="42"/>
      <c r="P16" s="7"/>
      <c r="Q16" s="35"/>
      <c r="R16" s="8"/>
      <c r="S16" s="8"/>
      <c r="T16" s="8"/>
      <c r="U16" s="8"/>
      <c r="V16" s="9"/>
      <c r="W16" s="10"/>
      <c r="X16" s="8"/>
      <c r="Y16" s="8"/>
      <c r="Z16" s="8"/>
      <c r="AA16" s="8"/>
      <c r="AB16" s="8"/>
      <c r="AC16" s="9"/>
      <c r="AD16" s="10"/>
      <c r="AE16" s="8"/>
      <c r="AF16" s="8"/>
      <c r="AG16" s="8"/>
      <c r="AH16" s="8"/>
      <c r="AI16" s="8"/>
      <c r="AJ16" s="9"/>
      <c r="AK16" s="10"/>
      <c r="AL16" s="8"/>
      <c r="AM16" s="8"/>
      <c r="AN16" s="8"/>
      <c r="AO16" s="8"/>
      <c r="AP16" s="8"/>
      <c r="AQ16" s="9"/>
      <c r="AR16" s="10"/>
      <c r="AS16" s="8"/>
      <c r="AT16" s="8"/>
      <c r="AU16" s="17"/>
      <c r="AV16" s="80"/>
      <c r="AW16" s="60"/>
      <c r="AX16" s="9"/>
      <c r="AY16" s="10"/>
      <c r="AZ16" s="60"/>
      <c r="BA16" s="60"/>
      <c r="BB16" s="60"/>
      <c r="BC16" s="60"/>
      <c r="BD16" s="60"/>
      <c r="BE16" s="9"/>
      <c r="BF16" s="10"/>
      <c r="BG16" s="60"/>
      <c r="BH16" s="60"/>
      <c r="BI16" s="60"/>
      <c r="BJ16" s="60"/>
      <c r="BK16" s="60"/>
      <c r="BL16" s="9"/>
      <c r="BM16" s="10"/>
      <c r="BN16" s="60"/>
      <c r="BO16" s="60"/>
      <c r="BP16" s="60"/>
      <c r="BQ16" s="60"/>
      <c r="BR16" s="60"/>
      <c r="BS16" s="9"/>
      <c r="BT16" s="10"/>
      <c r="BU16" s="60"/>
      <c r="BV16" s="60"/>
      <c r="BW16" s="60"/>
      <c r="BX16" s="60"/>
      <c r="BY16" s="81"/>
      <c r="BZ16" s="86"/>
      <c r="CA16" s="10"/>
      <c r="CB16" s="10"/>
      <c r="CC16" s="60"/>
      <c r="CD16" s="60"/>
      <c r="CE16" s="60"/>
      <c r="CF16" s="60"/>
      <c r="CG16" s="9"/>
      <c r="CH16" s="10"/>
      <c r="CI16" s="60"/>
      <c r="CJ16" s="60"/>
      <c r="CK16" s="60"/>
      <c r="CL16" s="60"/>
      <c r="CM16" s="60"/>
      <c r="CN16" s="9"/>
      <c r="CO16" s="10"/>
      <c r="CP16" s="7"/>
      <c r="CQ16" s="8"/>
      <c r="CR16" s="8"/>
      <c r="CS16" s="8"/>
      <c r="CT16" s="8"/>
      <c r="CU16" s="9"/>
      <c r="CV16" s="10"/>
      <c r="CW16" s="8"/>
      <c r="CX16" s="8"/>
      <c r="CY16" s="8"/>
      <c r="CZ16" s="8"/>
      <c r="DA16" s="8"/>
      <c r="DB16" s="9"/>
      <c r="DC16" s="10"/>
      <c r="DD16" s="17"/>
      <c r="DE16" s="35"/>
      <c r="DF16" s="8"/>
      <c r="DG16" s="10"/>
      <c r="DH16" s="8"/>
      <c r="DI16" s="9"/>
      <c r="DJ16" s="10"/>
      <c r="DK16" s="8"/>
      <c r="DL16" s="8"/>
      <c r="DM16" s="8"/>
      <c r="DN16" s="8"/>
      <c r="DO16" s="8"/>
      <c r="DP16" s="9"/>
      <c r="DQ16" s="10"/>
      <c r="DR16" s="8"/>
      <c r="DS16" s="8"/>
      <c r="DT16" s="8"/>
      <c r="DU16" s="7"/>
      <c r="DV16" s="7"/>
      <c r="DW16" s="9"/>
      <c r="DX16" s="10"/>
      <c r="DY16" s="7"/>
      <c r="DZ16" s="7"/>
      <c r="EA16" s="7"/>
      <c r="EB16" s="7"/>
      <c r="EC16" s="7"/>
      <c r="ED16" s="9"/>
      <c r="EE16" s="10"/>
      <c r="EF16" s="7"/>
      <c r="EG16" s="7"/>
      <c r="EH16" s="16"/>
      <c r="EI16" s="34"/>
      <c r="EJ16" s="7"/>
      <c r="EK16" s="9"/>
      <c r="EL16" s="10"/>
      <c r="EM16" s="7"/>
      <c r="EN16" s="7"/>
      <c r="EO16" s="7"/>
      <c r="EP16" s="7"/>
      <c r="EQ16" s="7"/>
      <c r="ER16" s="9"/>
      <c r="ES16" s="10"/>
      <c r="ET16" s="7"/>
      <c r="EU16" s="7"/>
      <c r="EV16" s="7"/>
      <c r="EW16" s="7"/>
      <c r="EX16" s="7"/>
      <c r="EY16" s="9"/>
      <c r="EZ16" s="10"/>
      <c r="FA16" s="7"/>
      <c r="FB16" s="7"/>
      <c r="FC16" s="7"/>
      <c r="FD16" s="7"/>
      <c r="FE16" s="7"/>
      <c r="FF16" s="9"/>
      <c r="FG16" s="10"/>
      <c r="FH16" s="7"/>
      <c r="FI16" s="7"/>
      <c r="FJ16" s="7"/>
      <c r="FK16" s="7"/>
      <c r="FL16" s="7"/>
      <c r="FM16" s="97"/>
      <c r="FN16" s="100"/>
      <c r="FO16" s="7"/>
      <c r="FP16" s="7"/>
      <c r="FQ16" s="7"/>
      <c r="FR16" s="7"/>
      <c r="FS16" s="7"/>
      <c r="FT16" s="9"/>
      <c r="FU16" s="10"/>
      <c r="FV16" s="7"/>
      <c r="FW16" s="7"/>
      <c r="FX16" s="7"/>
      <c r="FY16" s="7"/>
      <c r="FZ16" s="7"/>
      <c r="GA16" s="9"/>
      <c r="GB16" s="10"/>
      <c r="GC16" s="7"/>
      <c r="GD16" s="7"/>
      <c r="GE16" s="7"/>
      <c r="GF16" s="7"/>
      <c r="GG16" s="7"/>
      <c r="GH16" s="9"/>
      <c r="GI16" s="10"/>
      <c r="GJ16" s="7"/>
      <c r="GK16" s="7"/>
      <c r="GL16" s="7"/>
      <c r="GM16" s="7"/>
      <c r="GN16" s="7"/>
      <c r="GO16" s="9"/>
      <c r="GP16" s="10"/>
      <c r="GQ16" s="7"/>
      <c r="GR16" s="16"/>
      <c r="GS16" s="34"/>
      <c r="GT16" s="7"/>
      <c r="GU16" s="7"/>
      <c r="GV16" s="9"/>
      <c r="GW16" s="10"/>
      <c r="GX16" s="7"/>
      <c r="GY16" s="7"/>
      <c r="GZ16" s="7"/>
      <c r="HA16" s="7"/>
      <c r="HB16" s="7"/>
      <c r="HC16" s="9"/>
      <c r="HD16" s="10"/>
      <c r="HE16" s="7"/>
      <c r="HF16" s="7"/>
      <c r="HG16" s="7"/>
      <c r="HH16" s="7"/>
      <c r="HI16" s="7"/>
      <c r="HJ16" s="9"/>
      <c r="HK16" s="10"/>
      <c r="HL16" s="7"/>
      <c r="HM16" s="7"/>
      <c r="HN16" s="7"/>
      <c r="HO16" s="7"/>
      <c r="HP16" s="7"/>
      <c r="HQ16" s="9"/>
      <c r="HR16" s="10"/>
      <c r="HS16" s="7"/>
      <c r="HT16" s="7"/>
      <c r="HU16" s="7"/>
      <c r="HV16" s="16"/>
      <c r="HW16" s="34"/>
      <c r="HX16" s="9"/>
      <c r="HY16" s="103"/>
    </row>
    <row r="17" spans="1:233" x14ac:dyDescent="0.3">
      <c r="A17" s="41"/>
      <c r="B17" s="11" t="s">
        <v>73</v>
      </c>
      <c r="C17" s="7"/>
      <c r="D17" s="7"/>
      <c r="E17" s="5"/>
      <c r="F17" s="5"/>
      <c r="G17" s="5"/>
      <c r="H17" s="5"/>
      <c r="I17" s="5"/>
      <c r="J17" s="5"/>
      <c r="K17" s="5"/>
      <c r="L17" s="5"/>
      <c r="M17" s="5"/>
      <c r="N17" s="24">
        <f>0.3*N15</f>
        <v>20.422832368421052</v>
      </c>
      <c r="O17" s="42"/>
      <c r="P17" s="7"/>
      <c r="Q17" s="35"/>
      <c r="R17" s="8"/>
      <c r="S17" s="8"/>
      <c r="T17" s="8"/>
      <c r="U17" s="8"/>
      <c r="V17" s="9"/>
      <c r="W17" s="10"/>
      <c r="X17" s="8"/>
      <c r="Y17" s="7"/>
      <c r="Z17" s="7"/>
      <c r="AA17" s="7"/>
      <c r="AB17" s="7"/>
      <c r="AC17" s="9"/>
      <c r="AD17" s="10"/>
      <c r="AE17" s="8"/>
      <c r="AF17" s="8"/>
      <c r="AG17" s="8"/>
      <c r="AH17" s="8"/>
      <c r="AI17" s="8"/>
      <c r="AJ17" s="9"/>
      <c r="AK17" s="10"/>
      <c r="AL17" s="8"/>
      <c r="AM17" s="8"/>
      <c r="AN17" s="8"/>
      <c r="AO17" s="8"/>
      <c r="AP17" s="8"/>
      <c r="AQ17" s="9"/>
      <c r="AR17" s="10"/>
      <c r="AS17" s="8"/>
      <c r="AT17" s="8"/>
      <c r="AU17" s="17"/>
      <c r="AV17" s="35"/>
      <c r="AW17" s="8"/>
      <c r="AX17" s="9"/>
      <c r="AY17" s="10"/>
      <c r="AZ17" s="8"/>
      <c r="BA17" s="8"/>
      <c r="BB17" s="8"/>
      <c r="BC17" s="8"/>
      <c r="BD17" s="8"/>
      <c r="BE17" s="9"/>
      <c r="BF17" s="10"/>
      <c r="BG17" s="8"/>
      <c r="BH17" s="8"/>
      <c r="BI17" s="8"/>
      <c r="BJ17" s="8"/>
      <c r="BK17" s="8"/>
      <c r="BL17" s="9"/>
      <c r="BM17" s="10"/>
      <c r="BN17" s="8"/>
      <c r="BO17" s="8"/>
      <c r="BP17" s="8"/>
      <c r="BQ17" s="8"/>
      <c r="BR17" s="8"/>
      <c r="BS17" s="9"/>
      <c r="BT17" s="10"/>
      <c r="BU17" s="8"/>
      <c r="BV17" s="8"/>
      <c r="BW17" s="8"/>
      <c r="BX17" s="8"/>
      <c r="BY17" s="17"/>
      <c r="BZ17" s="86"/>
      <c r="CA17" s="10"/>
      <c r="CB17" s="10"/>
      <c r="CC17" s="8"/>
      <c r="CD17" s="8"/>
      <c r="CE17" s="8"/>
      <c r="CF17" s="8"/>
      <c r="CG17" s="9"/>
      <c r="CH17" s="10"/>
      <c r="CI17" s="8"/>
      <c r="CJ17" s="8"/>
      <c r="CK17" s="8"/>
      <c r="CL17" s="8"/>
      <c r="CM17" s="8"/>
      <c r="CN17" s="9"/>
      <c r="CO17" s="10"/>
      <c r="CP17" s="8"/>
      <c r="CQ17" s="8"/>
      <c r="CR17" s="8"/>
      <c r="CS17" s="8"/>
      <c r="CT17" s="8"/>
      <c r="CU17" s="9"/>
      <c r="CV17" s="10"/>
      <c r="CW17" s="8"/>
      <c r="CX17" s="8"/>
      <c r="CY17" s="8"/>
      <c r="CZ17" s="8"/>
      <c r="DA17" s="61"/>
      <c r="DB17" s="9"/>
      <c r="DC17" s="10"/>
      <c r="DD17" s="87"/>
      <c r="DE17" s="92"/>
      <c r="DF17" s="61"/>
      <c r="DG17" s="10"/>
      <c r="DH17" s="61"/>
      <c r="DI17" s="9"/>
      <c r="DJ17" s="10"/>
      <c r="DK17" s="61"/>
      <c r="DL17" s="61"/>
      <c r="DM17" s="61"/>
      <c r="DN17" s="61"/>
      <c r="DO17" s="61"/>
      <c r="DP17" s="9"/>
      <c r="DQ17" s="10"/>
      <c r="DR17" s="61"/>
      <c r="DS17" s="61"/>
      <c r="DT17" s="61"/>
      <c r="DU17" s="61"/>
      <c r="DV17" s="61"/>
      <c r="DW17" s="9"/>
      <c r="DX17" s="10"/>
      <c r="DY17" s="61"/>
      <c r="DZ17" s="61"/>
      <c r="EA17" s="61"/>
      <c r="EB17" s="61"/>
      <c r="EC17" s="61"/>
      <c r="ED17" s="9"/>
      <c r="EE17" s="10"/>
      <c r="EF17" s="7"/>
      <c r="EG17" s="7"/>
      <c r="EH17" s="16"/>
      <c r="EI17" s="34"/>
      <c r="EJ17" s="7"/>
      <c r="EK17" s="9"/>
      <c r="EL17" s="10"/>
      <c r="EM17" s="7"/>
      <c r="EN17" s="7"/>
      <c r="EO17" s="7"/>
      <c r="EP17" s="7"/>
      <c r="EQ17" s="7"/>
      <c r="ER17" s="9"/>
      <c r="ES17" s="10"/>
      <c r="ET17" s="7"/>
      <c r="EU17" s="7"/>
      <c r="EV17" s="7"/>
      <c r="EW17" s="7"/>
      <c r="EX17" s="7"/>
      <c r="EY17" s="9"/>
      <c r="EZ17" s="10"/>
      <c r="FA17" s="7"/>
      <c r="FB17" s="7"/>
      <c r="FC17" s="7"/>
      <c r="FD17" s="7"/>
      <c r="FE17" s="7"/>
      <c r="FF17" s="9"/>
      <c r="FG17" s="10"/>
      <c r="FH17" s="7"/>
      <c r="FI17" s="7"/>
      <c r="FJ17" s="7"/>
      <c r="FK17" s="7"/>
      <c r="FL17" s="7"/>
      <c r="FM17" s="97"/>
      <c r="FN17" s="100"/>
      <c r="FO17" s="7"/>
      <c r="FP17" s="7"/>
      <c r="FQ17" s="7"/>
      <c r="FR17" s="7"/>
      <c r="FS17" s="7"/>
      <c r="FT17" s="9"/>
      <c r="FU17" s="10"/>
      <c r="FV17" s="7"/>
      <c r="FW17" s="7"/>
      <c r="FX17" s="7"/>
      <c r="FY17" s="7"/>
      <c r="FZ17" s="7"/>
      <c r="GA17" s="9"/>
      <c r="GB17" s="10"/>
      <c r="GC17" s="7"/>
      <c r="GD17" s="7"/>
      <c r="GE17" s="7"/>
      <c r="GF17" s="7"/>
      <c r="GG17" s="7"/>
      <c r="GH17" s="9"/>
      <c r="GI17" s="10"/>
      <c r="GJ17" s="7"/>
      <c r="GK17" s="7"/>
      <c r="GL17" s="7"/>
      <c r="GM17" s="7"/>
      <c r="GN17" s="7"/>
      <c r="GO17" s="9"/>
      <c r="GP17" s="10"/>
      <c r="GQ17" s="7"/>
      <c r="GR17" s="16"/>
      <c r="GS17" s="34"/>
      <c r="GT17" s="7"/>
      <c r="GU17" s="7"/>
      <c r="GV17" s="9"/>
      <c r="GW17" s="10"/>
      <c r="GX17" s="7"/>
      <c r="GY17" s="7"/>
      <c r="GZ17" s="7"/>
      <c r="HA17" s="7"/>
      <c r="HB17" s="7"/>
      <c r="HC17" s="9"/>
      <c r="HD17" s="10"/>
      <c r="HE17" s="7"/>
      <c r="HF17" s="7"/>
      <c r="HG17" s="7"/>
      <c r="HH17" s="7"/>
      <c r="HI17" s="7"/>
      <c r="HJ17" s="9"/>
      <c r="HK17" s="10"/>
      <c r="HL17" s="7"/>
      <c r="HM17" s="7"/>
      <c r="HN17" s="7"/>
      <c r="HO17" s="7"/>
      <c r="HP17" s="7"/>
      <c r="HQ17" s="9"/>
      <c r="HR17" s="10"/>
      <c r="HS17" s="7"/>
      <c r="HT17" s="7"/>
      <c r="HU17" s="7"/>
      <c r="HV17" s="16"/>
      <c r="HW17" s="34"/>
      <c r="HX17" s="9"/>
      <c r="HY17" s="103"/>
    </row>
    <row r="18" spans="1:233" x14ac:dyDescent="0.3">
      <c r="A18" s="41"/>
      <c r="B18" s="11" t="s">
        <v>74</v>
      </c>
      <c r="C18" s="7"/>
      <c r="D18" s="7"/>
      <c r="E18" s="5"/>
      <c r="F18" s="5"/>
      <c r="G18" s="5"/>
      <c r="H18" s="5"/>
      <c r="I18" s="5"/>
      <c r="J18" s="5"/>
      <c r="K18" s="5"/>
      <c r="L18" s="5"/>
      <c r="M18" s="5"/>
      <c r="N18" s="24">
        <f>0.25*N15</f>
        <v>17.019026973684209</v>
      </c>
      <c r="O18" s="42"/>
      <c r="P18" s="7"/>
      <c r="Q18" s="35"/>
      <c r="R18" s="8"/>
      <c r="S18" s="8"/>
      <c r="T18" s="8"/>
      <c r="U18" s="8"/>
      <c r="V18" s="9"/>
      <c r="W18" s="10"/>
      <c r="X18" s="8"/>
      <c r="Y18" s="7"/>
      <c r="Z18" s="7"/>
      <c r="AA18" s="7"/>
      <c r="AB18" s="7"/>
      <c r="AC18" s="9"/>
      <c r="AD18" s="10"/>
      <c r="AE18" s="8"/>
      <c r="AF18" s="8"/>
      <c r="AG18" s="8"/>
      <c r="AH18" s="8"/>
      <c r="AI18" s="8"/>
      <c r="AJ18" s="9"/>
      <c r="AK18" s="10"/>
      <c r="AL18" s="8"/>
      <c r="AM18" s="8"/>
      <c r="AN18" s="8"/>
      <c r="AO18" s="8"/>
      <c r="AP18" s="8"/>
      <c r="AQ18" s="9"/>
      <c r="AR18" s="10"/>
      <c r="AS18" s="8"/>
      <c r="AT18" s="8"/>
      <c r="AU18" s="17"/>
      <c r="AV18" s="35"/>
      <c r="AW18" s="8"/>
      <c r="AX18" s="9"/>
      <c r="AY18" s="10"/>
      <c r="AZ18" s="8"/>
      <c r="BA18" s="8"/>
      <c r="BB18" s="8"/>
      <c r="BC18" s="8"/>
      <c r="BD18" s="8"/>
      <c r="BE18" s="9"/>
      <c r="BF18" s="10"/>
      <c r="BG18" s="8"/>
      <c r="BH18" s="8"/>
      <c r="BI18" s="8"/>
      <c r="BJ18" s="8"/>
      <c r="BK18" s="8"/>
      <c r="BL18" s="9"/>
      <c r="BM18" s="10"/>
      <c r="BN18" s="8"/>
      <c r="BO18" s="8"/>
      <c r="BP18" s="8"/>
      <c r="BQ18" s="8"/>
      <c r="BR18" s="8"/>
      <c r="BS18" s="9"/>
      <c r="BT18" s="10"/>
      <c r="BU18" s="8"/>
      <c r="BV18" s="8"/>
      <c r="BW18" s="8"/>
      <c r="BX18" s="8"/>
      <c r="BY18" s="17"/>
      <c r="BZ18" s="86"/>
      <c r="CA18" s="10"/>
      <c r="CB18" s="10"/>
      <c r="CC18" s="8"/>
      <c r="CD18" s="8"/>
      <c r="CE18" s="8"/>
      <c r="CF18" s="8"/>
      <c r="CG18" s="9"/>
      <c r="CH18" s="10"/>
      <c r="CI18" s="8"/>
      <c r="CJ18" s="8"/>
      <c r="CK18" s="8"/>
      <c r="CL18" s="8"/>
      <c r="CM18" s="8"/>
      <c r="CN18" s="9"/>
      <c r="CO18" s="10"/>
      <c r="CP18" s="8"/>
      <c r="CQ18" s="8"/>
      <c r="CR18" s="8"/>
      <c r="CS18" s="8"/>
      <c r="CT18" s="8"/>
      <c r="CU18" s="9"/>
      <c r="CV18" s="10"/>
      <c r="CW18" s="8"/>
      <c r="CX18" s="8"/>
      <c r="CY18" s="8"/>
      <c r="CZ18" s="8"/>
      <c r="DA18" s="8"/>
      <c r="DB18" s="9"/>
      <c r="DC18" s="10"/>
      <c r="DD18" s="17"/>
      <c r="DE18" s="35"/>
      <c r="DF18" s="8"/>
      <c r="DG18" s="10"/>
      <c r="DH18" s="8"/>
      <c r="DI18" s="9"/>
      <c r="DJ18" s="10"/>
      <c r="DK18" s="8"/>
      <c r="DL18" s="8"/>
      <c r="DM18" s="8"/>
      <c r="DN18" s="8"/>
      <c r="DO18" s="8"/>
      <c r="DP18" s="9"/>
      <c r="DQ18" s="10"/>
      <c r="DR18" s="8"/>
      <c r="DS18" s="8"/>
      <c r="DT18" s="8"/>
      <c r="DU18" s="7"/>
      <c r="DV18" s="7"/>
      <c r="DW18" s="9"/>
      <c r="DX18" s="10"/>
      <c r="DY18" s="7"/>
      <c r="DZ18" s="7"/>
      <c r="EA18" s="7"/>
      <c r="EB18" s="7"/>
      <c r="EC18" s="7"/>
      <c r="ED18" s="9"/>
      <c r="EE18" s="10"/>
      <c r="EF18" s="7"/>
      <c r="EG18" s="7"/>
      <c r="EH18" s="16"/>
      <c r="EI18" s="34"/>
      <c r="EJ18" s="7"/>
      <c r="EK18" s="9"/>
      <c r="EL18" s="10"/>
      <c r="EM18" s="7"/>
      <c r="EN18" s="7"/>
      <c r="EO18" s="7"/>
      <c r="EP18" s="7"/>
      <c r="EQ18" s="7"/>
      <c r="ER18" s="9"/>
      <c r="ES18" s="10"/>
      <c r="ET18" s="7"/>
      <c r="EU18" s="7"/>
      <c r="EV18" s="62"/>
      <c r="EW18" s="62"/>
      <c r="EX18" s="62"/>
      <c r="EY18" s="9"/>
      <c r="EZ18" s="10"/>
      <c r="FA18" s="62"/>
      <c r="FB18" s="62"/>
      <c r="FC18" s="62"/>
      <c r="FD18" s="62"/>
      <c r="FE18" s="62"/>
      <c r="FF18" s="9"/>
      <c r="FG18" s="10"/>
      <c r="FH18" s="62"/>
      <c r="FI18" s="62"/>
      <c r="FJ18" s="62"/>
      <c r="FK18" s="62"/>
      <c r="FL18" s="62"/>
      <c r="FM18" s="97"/>
      <c r="FN18" s="100"/>
      <c r="FO18" s="62"/>
      <c r="FP18" s="62"/>
      <c r="FQ18" s="62"/>
      <c r="FR18" s="62"/>
      <c r="FS18" s="8"/>
      <c r="FT18" s="9"/>
      <c r="FU18" s="10"/>
      <c r="FV18" s="7"/>
      <c r="FW18" s="7"/>
      <c r="FX18" s="7"/>
      <c r="FY18" s="7"/>
      <c r="FZ18" s="7"/>
      <c r="GA18" s="9"/>
      <c r="GB18" s="10"/>
      <c r="GC18" s="7"/>
      <c r="GD18" s="7"/>
      <c r="GE18" s="7"/>
      <c r="GF18" s="7"/>
      <c r="GG18" s="7"/>
      <c r="GH18" s="9"/>
      <c r="GI18" s="10"/>
      <c r="GJ18" s="7"/>
      <c r="GK18" s="7"/>
      <c r="GL18" s="7"/>
      <c r="GM18" s="7"/>
      <c r="GN18" s="7"/>
      <c r="GO18" s="9"/>
      <c r="GP18" s="10"/>
      <c r="GQ18" s="7"/>
      <c r="GR18" s="16"/>
      <c r="GS18" s="34"/>
      <c r="GT18" s="7"/>
      <c r="GU18" s="7"/>
      <c r="GV18" s="9"/>
      <c r="GW18" s="10"/>
      <c r="GX18" s="7"/>
      <c r="GY18" s="7"/>
      <c r="GZ18" s="7"/>
      <c r="HA18" s="7"/>
      <c r="HB18" s="7"/>
      <c r="HC18" s="9"/>
      <c r="HD18" s="10"/>
      <c r="HE18" s="7"/>
      <c r="HF18" s="7"/>
      <c r="HG18" s="7"/>
      <c r="HH18" s="7"/>
      <c r="HI18" s="7"/>
      <c r="HJ18" s="9"/>
      <c r="HK18" s="10"/>
      <c r="HL18" s="7"/>
      <c r="HM18" s="7"/>
      <c r="HN18" s="7"/>
      <c r="HO18" s="7"/>
      <c r="HP18" s="7"/>
      <c r="HQ18" s="9"/>
      <c r="HR18" s="10"/>
      <c r="HS18" s="7"/>
      <c r="HT18" s="7"/>
      <c r="HU18" s="7"/>
      <c r="HV18" s="16"/>
      <c r="HW18" s="34"/>
      <c r="HX18" s="9"/>
      <c r="HY18" s="103"/>
    </row>
    <row r="19" spans="1:233" s="8" customFormat="1" x14ac:dyDescent="0.3">
      <c r="A19" s="43" t="s">
        <v>22</v>
      </c>
      <c r="B19" s="26" t="s">
        <v>18</v>
      </c>
      <c r="E19" s="6">
        <f>9.1432+152.386+28.1328+12.3+6.72+17.34+25.4954+6.1541+300+130+23.444+30.4772+11.1945</f>
        <v>752.78719999999998</v>
      </c>
      <c r="F19" s="6" t="s">
        <v>10</v>
      </c>
      <c r="G19" s="6">
        <v>9.5</v>
      </c>
      <c r="H19" s="6">
        <f t="shared" si="140"/>
        <v>79.240757894736845</v>
      </c>
      <c r="I19" s="6" t="s">
        <v>15</v>
      </c>
      <c r="J19" s="6">
        <v>6</v>
      </c>
      <c r="K19" s="6" t="s">
        <v>19</v>
      </c>
      <c r="L19" s="6">
        <f t="shared" si="141"/>
        <v>13.206792982456141</v>
      </c>
      <c r="M19" s="6" t="s">
        <v>20</v>
      </c>
      <c r="N19" s="25">
        <f t="shared" si="142"/>
        <v>13.206792982456141</v>
      </c>
      <c r="O19" s="44" t="s">
        <v>21</v>
      </c>
      <c r="Q19" s="35"/>
      <c r="AU19" s="17"/>
      <c r="AV19" s="35"/>
      <c r="BY19" s="17"/>
      <c r="BZ19" s="35"/>
      <c r="DD19" s="17"/>
      <c r="DE19" s="35"/>
      <c r="EH19" s="17"/>
      <c r="EI19" s="35"/>
      <c r="FM19" s="17"/>
      <c r="FN19" s="35"/>
      <c r="GR19" s="17"/>
      <c r="GS19" s="35"/>
      <c r="HV19" s="17"/>
      <c r="HW19" s="35"/>
      <c r="HY19" s="17"/>
    </row>
    <row r="20" spans="1:233" x14ac:dyDescent="0.3">
      <c r="A20" s="41"/>
      <c r="B20" s="11" t="s">
        <v>72</v>
      </c>
      <c r="C20" s="7"/>
      <c r="D20" s="7"/>
      <c r="E20" s="5"/>
      <c r="F20" s="5"/>
      <c r="G20" s="5"/>
      <c r="H20" s="5"/>
      <c r="I20" s="5"/>
      <c r="J20" s="5"/>
      <c r="K20" s="5"/>
      <c r="L20" s="5"/>
      <c r="M20" s="5"/>
      <c r="N20" s="24">
        <f>0.45*N19</f>
        <v>5.9430568421052641</v>
      </c>
      <c r="O20" s="42"/>
      <c r="P20" s="7"/>
      <c r="Q20" s="35"/>
      <c r="R20" s="8"/>
      <c r="S20" s="8"/>
      <c r="T20" s="8"/>
      <c r="U20" s="8"/>
      <c r="V20" s="9"/>
      <c r="W20" s="10"/>
      <c r="X20" s="8"/>
      <c r="Y20" s="7"/>
      <c r="Z20" s="7"/>
      <c r="AA20" s="7"/>
      <c r="AB20" s="7"/>
      <c r="AC20" s="9"/>
      <c r="AD20" s="10"/>
      <c r="AE20" s="7"/>
      <c r="AF20" s="7"/>
      <c r="AG20" s="7"/>
      <c r="AH20" s="7"/>
      <c r="AI20" s="7"/>
      <c r="AJ20" s="9"/>
      <c r="AK20" s="10"/>
      <c r="AL20" s="7"/>
      <c r="AM20" s="7"/>
      <c r="AN20" s="60"/>
      <c r="AO20" s="60"/>
      <c r="AP20" s="60"/>
      <c r="AQ20" s="9"/>
      <c r="AR20" s="10"/>
      <c r="AS20" s="60"/>
      <c r="AT20" s="60"/>
      <c r="AU20" s="81"/>
      <c r="AV20" s="35"/>
      <c r="AW20" s="8"/>
      <c r="AX20" s="9"/>
      <c r="AY20" s="10"/>
      <c r="AZ20" s="8"/>
      <c r="BA20" s="8"/>
      <c r="BB20" s="8"/>
      <c r="BC20" s="8"/>
      <c r="BD20" s="8"/>
      <c r="BE20" s="9"/>
      <c r="BF20" s="10"/>
      <c r="BG20" s="7"/>
      <c r="BH20" s="7"/>
      <c r="BI20" s="7"/>
      <c r="BJ20" s="7"/>
      <c r="BK20" s="7"/>
      <c r="BL20" s="9"/>
      <c r="BM20" s="10"/>
      <c r="BN20" s="7"/>
      <c r="BO20" s="7"/>
      <c r="BP20" s="7"/>
      <c r="BQ20" s="7"/>
      <c r="BR20" s="7"/>
      <c r="BS20" s="9"/>
      <c r="BT20" s="10"/>
      <c r="BU20" s="7"/>
      <c r="BV20" s="7"/>
      <c r="BW20" s="7"/>
      <c r="BX20" s="7"/>
      <c r="BY20" s="16"/>
      <c r="BZ20" s="86"/>
      <c r="CA20" s="10"/>
      <c r="CB20" s="10"/>
      <c r="CC20" s="7"/>
      <c r="CD20" s="7"/>
      <c r="CE20" s="8"/>
      <c r="CF20" s="7"/>
      <c r="CG20" s="9"/>
      <c r="CH20" s="10"/>
      <c r="CI20" s="7"/>
      <c r="CJ20" s="7"/>
      <c r="CK20" s="7"/>
      <c r="CL20" s="7"/>
      <c r="CM20" s="7"/>
      <c r="CN20" s="9"/>
      <c r="CO20" s="10"/>
      <c r="CP20" s="8"/>
      <c r="CQ20" s="7"/>
      <c r="CR20" s="7"/>
      <c r="CS20" s="7"/>
      <c r="CT20" s="7"/>
      <c r="CU20" s="9"/>
      <c r="CV20" s="10"/>
      <c r="CW20" s="7"/>
      <c r="CX20" s="7"/>
      <c r="CY20" s="7"/>
      <c r="CZ20" s="7"/>
      <c r="DA20" s="7"/>
      <c r="DB20" s="9"/>
      <c r="DC20" s="10"/>
      <c r="DD20" s="16"/>
      <c r="DE20" s="34"/>
      <c r="DF20" s="7"/>
      <c r="DG20" s="10"/>
      <c r="DH20" s="7"/>
      <c r="DI20" s="9"/>
      <c r="DJ20" s="10"/>
      <c r="DK20" s="7"/>
      <c r="DL20" s="7"/>
      <c r="DM20" s="7"/>
      <c r="DN20" s="7"/>
      <c r="DO20" s="7"/>
      <c r="DP20" s="9"/>
      <c r="DQ20" s="10"/>
      <c r="DR20" s="7"/>
      <c r="DS20" s="7"/>
      <c r="DT20" s="7"/>
      <c r="DU20" s="7"/>
      <c r="DV20" s="7"/>
      <c r="DW20" s="9"/>
      <c r="DX20" s="10"/>
      <c r="DY20" s="7"/>
      <c r="DZ20" s="7"/>
      <c r="EA20" s="7"/>
      <c r="EB20" s="7"/>
      <c r="EC20" s="7"/>
      <c r="ED20" s="9"/>
      <c r="EE20" s="10"/>
      <c r="EF20" s="7"/>
      <c r="EG20" s="7"/>
      <c r="EH20" s="16"/>
      <c r="EI20" s="34"/>
      <c r="EJ20" s="7"/>
      <c r="EK20" s="9"/>
      <c r="EL20" s="10"/>
      <c r="EM20" s="7"/>
      <c r="EN20" s="7"/>
      <c r="EO20" s="7"/>
      <c r="EP20" s="7"/>
      <c r="EQ20" s="7"/>
      <c r="ER20" s="9"/>
      <c r="ES20" s="10"/>
      <c r="ET20" s="7"/>
      <c r="EU20" s="7"/>
      <c r="EV20" s="7"/>
      <c r="EW20" s="7"/>
      <c r="EX20" s="7"/>
      <c r="EY20" s="9"/>
      <c r="EZ20" s="10"/>
      <c r="FA20" s="7"/>
      <c r="FB20" s="7"/>
      <c r="FC20" s="7"/>
      <c r="FD20" s="7"/>
      <c r="FE20" s="7"/>
      <c r="FF20" s="9"/>
      <c r="FG20" s="10"/>
      <c r="FH20" s="7"/>
      <c r="FI20" s="7"/>
      <c r="FJ20" s="7"/>
      <c r="FK20" s="7"/>
      <c r="FL20" s="7"/>
      <c r="FM20" s="97"/>
      <c r="FN20" s="100"/>
      <c r="FO20" s="7"/>
      <c r="FP20" s="7"/>
      <c r="FQ20" s="7"/>
      <c r="FR20" s="7"/>
      <c r="FS20" s="7"/>
      <c r="FT20" s="9"/>
      <c r="FU20" s="10"/>
      <c r="FV20" s="7"/>
      <c r="FW20" s="7"/>
      <c r="FX20" s="7"/>
      <c r="FY20" s="7"/>
      <c r="FZ20" s="7"/>
      <c r="GA20" s="9"/>
      <c r="GB20" s="10"/>
      <c r="GC20" s="7"/>
      <c r="GD20" s="7"/>
      <c r="GE20" s="7"/>
      <c r="GF20" s="7"/>
      <c r="GG20" s="7"/>
      <c r="GH20" s="9"/>
      <c r="GI20" s="10"/>
      <c r="GJ20" s="7"/>
      <c r="GK20" s="7"/>
      <c r="GL20" s="7"/>
      <c r="GM20" s="7"/>
      <c r="GN20" s="7"/>
      <c r="GO20" s="9"/>
      <c r="GP20" s="10"/>
      <c r="GQ20" s="7"/>
      <c r="GR20" s="16"/>
      <c r="GS20" s="34"/>
      <c r="GT20" s="7"/>
      <c r="GU20" s="7"/>
      <c r="GV20" s="9"/>
      <c r="GW20" s="10"/>
      <c r="GX20" s="7"/>
      <c r="GY20" s="7"/>
      <c r="GZ20" s="7"/>
      <c r="HA20" s="7"/>
      <c r="HB20" s="7"/>
      <c r="HC20" s="9"/>
      <c r="HD20" s="10"/>
      <c r="HE20" s="7"/>
      <c r="HF20" s="7"/>
      <c r="HG20" s="7"/>
      <c r="HH20" s="7"/>
      <c r="HI20" s="7"/>
      <c r="HJ20" s="9"/>
      <c r="HK20" s="10"/>
      <c r="HL20" s="7"/>
      <c r="HM20" s="7"/>
      <c r="HN20" s="7"/>
      <c r="HO20" s="7"/>
      <c r="HP20" s="7"/>
      <c r="HQ20" s="9"/>
      <c r="HR20" s="10"/>
      <c r="HS20" s="7"/>
      <c r="HT20" s="7"/>
      <c r="HU20" s="7"/>
      <c r="HV20" s="16"/>
      <c r="HW20" s="34"/>
      <c r="HX20" s="9"/>
      <c r="HY20" s="103"/>
    </row>
    <row r="21" spans="1:233" x14ac:dyDescent="0.3">
      <c r="A21" s="41"/>
      <c r="B21" s="11" t="s">
        <v>73</v>
      </c>
      <c r="C21" s="7"/>
      <c r="D21" s="7"/>
      <c r="E21" s="5"/>
      <c r="F21" s="5"/>
      <c r="G21" s="5"/>
      <c r="H21" s="5"/>
      <c r="I21" s="5"/>
      <c r="J21" s="5"/>
      <c r="K21" s="5"/>
      <c r="L21" s="5"/>
      <c r="M21" s="5"/>
      <c r="N21" s="24">
        <f>0.3*N19</f>
        <v>3.9620378947368424</v>
      </c>
      <c r="O21" s="42"/>
      <c r="P21" s="7"/>
      <c r="Q21" s="35"/>
      <c r="R21" s="8"/>
      <c r="S21" s="8"/>
      <c r="T21" s="8"/>
      <c r="U21" s="8"/>
      <c r="V21" s="9"/>
      <c r="W21" s="10"/>
      <c r="X21" s="8"/>
      <c r="Y21" s="7"/>
      <c r="Z21" s="7"/>
      <c r="AA21" s="7"/>
      <c r="AB21" s="7"/>
      <c r="AC21" s="9"/>
      <c r="AD21" s="10"/>
      <c r="AE21" s="7"/>
      <c r="AF21" s="7"/>
      <c r="AG21" s="7"/>
      <c r="AH21" s="7"/>
      <c r="AI21" s="7"/>
      <c r="AJ21" s="9"/>
      <c r="AK21" s="10"/>
      <c r="AL21" s="7"/>
      <c r="AM21" s="7"/>
      <c r="AN21" s="7"/>
      <c r="AO21" s="7"/>
      <c r="AP21" s="7"/>
      <c r="AQ21" s="9"/>
      <c r="AR21" s="10"/>
      <c r="AS21" s="7"/>
      <c r="AT21" s="7"/>
      <c r="AU21" s="16"/>
      <c r="AV21" s="34"/>
      <c r="AW21" s="7"/>
      <c r="AX21" s="9"/>
      <c r="AY21" s="10"/>
      <c r="AZ21" s="8"/>
      <c r="BA21" s="8"/>
      <c r="BB21" s="8"/>
      <c r="BC21" s="8"/>
      <c r="BD21" s="8"/>
      <c r="BE21" s="9"/>
      <c r="BF21" s="10"/>
      <c r="BG21" s="7"/>
      <c r="BH21" s="7"/>
      <c r="BI21" s="7"/>
      <c r="BJ21" s="7"/>
      <c r="BK21" s="7"/>
      <c r="BL21" s="9"/>
      <c r="BM21" s="10"/>
      <c r="BN21" s="7"/>
      <c r="BO21" s="7"/>
      <c r="BP21" s="7"/>
      <c r="BQ21" s="7"/>
      <c r="BR21" s="7"/>
      <c r="BS21" s="9"/>
      <c r="BT21" s="10"/>
      <c r="BU21" s="7"/>
      <c r="BV21" s="7"/>
      <c r="BW21" s="7"/>
      <c r="BX21" s="7"/>
      <c r="BY21" s="16"/>
      <c r="BZ21" s="86"/>
      <c r="CA21" s="10"/>
      <c r="CB21" s="10"/>
      <c r="CC21" s="7"/>
      <c r="CD21" s="7"/>
      <c r="CE21" s="8"/>
      <c r="CF21" s="7"/>
      <c r="CG21" s="9"/>
      <c r="CH21" s="10"/>
      <c r="CI21" s="7"/>
      <c r="CJ21" s="7"/>
      <c r="CK21" s="7"/>
      <c r="CL21" s="7"/>
      <c r="CM21" s="7"/>
      <c r="CN21" s="9"/>
      <c r="CO21" s="10"/>
      <c r="CP21" s="8"/>
      <c r="CQ21" s="7"/>
      <c r="CR21" s="7"/>
      <c r="CS21" s="7"/>
      <c r="CT21" s="7"/>
      <c r="CU21" s="9"/>
      <c r="CV21" s="10"/>
      <c r="CW21" s="7"/>
      <c r="CX21" s="7"/>
      <c r="CY21" s="7"/>
      <c r="CZ21" s="7"/>
      <c r="DA21" s="7"/>
      <c r="DB21" s="9"/>
      <c r="DC21" s="10"/>
      <c r="DD21" s="16"/>
      <c r="DE21" s="34"/>
      <c r="DF21" s="7"/>
      <c r="DG21" s="10"/>
      <c r="DH21" s="7"/>
      <c r="DI21" s="9"/>
      <c r="DJ21" s="10"/>
      <c r="DK21" s="7"/>
      <c r="DL21" s="7"/>
      <c r="DM21" s="7"/>
      <c r="DN21" s="7"/>
      <c r="DO21" s="7"/>
      <c r="DP21" s="9"/>
      <c r="DQ21" s="10"/>
      <c r="DR21" s="7"/>
      <c r="DS21" s="7"/>
      <c r="DT21" s="7"/>
      <c r="DU21" s="7"/>
      <c r="DV21" s="7"/>
      <c r="DW21" s="9"/>
      <c r="DX21" s="10"/>
      <c r="DY21" s="7"/>
      <c r="DZ21" s="7"/>
      <c r="EA21" s="7"/>
      <c r="EB21" s="7"/>
      <c r="EC21" s="61"/>
      <c r="ED21" s="9"/>
      <c r="EE21" s="10"/>
      <c r="EF21" s="61"/>
      <c r="EG21" s="61"/>
      <c r="EH21" s="87"/>
      <c r="EI21" s="35"/>
      <c r="EJ21" s="7"/>
      <c r="EK21" s="9"/>
      <c r="EL21" s="10"/>
      <c r="EM21" s="7"/>
      <c r="EN21" s="7"/>
      <c r="EO21" s="7"/>
      <c r="EP21" s="7"/>
      <c r="EQ21" s="7"/>
      <c r="ER21" s="9"/>
      <c r="ES21" s="10"/>
      <c r="ET21" s="7"/>
      <c r="EU21" s="7"/>
      <c r="EV21" s="7"/>
      <c r="EW21" s="7"/>
      <c r="EX21" s="7"/>
      <c r="EY21" s="9"/>
      <c r="EZ21" s="10"/>
      <c r="FA21" s="7"/>
      <c r="FB21" s="7"/>
      <c r="FC21" s="7"/>
      <c r="FD21" s="7"/>
      <c r="FE21" s="7"/>
      <c r="FF21" s="9"/>
      <c r="FG21" s="10"/>
      <c r="FH21" s="7"/>
      <c r="FI21" s="7"/>
      <c r="FJ21" s="7"/>
      <c r="FK21" s="7"/>
      <c r="FL21" s="7"/>
      <c r="FM21" s="97"/>
      <c r="FN21" s="100"/>
      <c r="FO21" s="7"/>
      <c r="FP21" s="7"/>
      <c r="FQ21" s="7"/>
      <c r="FR21" s="7"/>
      <c r="FS21" s="7"/>
      <c r="FT21" s="9"/>
      <c r="FU21" s="10"/>
      <c r="FV21" s="7"/>
      <c r="FW21" s="7"/>
      <c r="FX21" s="7"/>
      <c r="FY21" s="7"/>
      <c r="FZ21" s="7"/>
      <c r="GA21" s="9"/>
      <c r="GB21" s="10"/>
      <c r="GC21" s="7"/>
      <c r="GD21" s="7"/>
      <c r="GE21" s="7"/>
      <c r="GF21" s="7"/>
      <c r="GG21" s="7"/>
      <c r="GH21" s="9"/>
      <c r="GI21" s="10"/>
      <c r="GJ21" s="7"/>
      <c r="GK21" s="7"/>
      <c r="GL21" s="7"/>
      <c r="GM21" s="7"/>
      <c r="GN21" s="7"/>
      <c r="GO21" s="9"/>
      <c r="GP21" s="10"/>
      <c r="GQ21" s="7"/>
      <c r="GR21" s="16"/>
      <c r="GS21" s="34"/>
      <c r="GT21" s="7"/>
      <c r="GU21" s="7"/>
      <c r="GV21" s="9"/>
      <c r="GW21" s="10"/>
      <c r="GX21" s="7"/>
      <c r="GY21" s="7"/>
      <c r="GZ21" s="7"/>
      <c r="HA21" s="7"/>
      <c r="HB21" s="7"/>
      <c r="HC21" s="9"/>
      <c r="HD21" s="10"/>
      <c r="HE21" s="7"/>
      <c r="HF21" s="7"/>
      <c r="HG21" s="7"/>
      <c r="HH21" s="7"/>
      <c r="HI21" s="7"/>
      <c r="HJ21" s="9"/>
      <c r="HK21" s="10"/>
      <c r="HL21" s="7"/>
      <c r="HM21" s="7"/>
      <c r="HN21" s="7"/>
      <c r="HO21" s="7"/>
      <c r="HP21" s="7"/>
      <c r="HQ21" s="9"/>
      <c r="HR21" s="10"/>
      <c r="HS21" s="7"/>
      <c r="HT21" s="7"/>
      <c r="HU21" s="7"/>
      <c r="HV21" s="16"/>
      <c r="HW21" s="34"/>
      <c r="HX21" s="9"/>
      <c r="HY21" s="103"/>
    </row>
    <row r="22" spans="1:233" x14ac:dyDescent="0.3">
      <c r="A22" s="41"/>
      <c r="B22" s="11" t="s">
        <v>74</v>
      </c>
      <c r="C22" s="7"/>
      <c r="D22" s="7"/>
      <c r="E22" s="5"/>
      <c r="F22" s="5"/>
      <c r="G22" s="5"/>
      <c r="H22" s="5"/>
      <c r="I22" s="5"/>
      <c r="J22" s="5"/>
      <c r="K22" s="5"/>
      <c r="L22" s="5"/>
      <c r="M22" s="5"/>
      <c r="N22" s="24">
        <f>0.25*N19</f>
        <v>3.3016982456140354</v>
      </c>
      <c r="O22" s="42"/>
      <c r="P22" s="7"/>
      <c r="Q22" s="35"/>
      <c r="R22" s="8"/>
      <c r="S22" s="8"/>
      <c r="T22" s="8"/>
      <c r="U22" s="8"/>
      <c r="V22" s="9"/>
      <c r="W22" s="10"/>
      <c r="X22" s="8"/>
      <c r="Y22" s="7"/>
      <c r="Z22" s="7"/>
      <c r="AA22" s="7"/>
      <c r="AB22" s="7"/>
      <c r="AC22" s="9"/>
      <c r="AD22" s="10"/>
      <c r="AE22" s="7"/>
      <c r="AF22" s="7"/>
      <c r="AG22" s="7"/>
      <c r="AH22" s="7"/>
      <c r="AI22" s="7"/>
      <c r="AJ22" s="9"/>
      <c r="AK22" s="10"/>
      <c r="AL22" s="7"/>
      <c r="AM22" s="7"/>
      <c r="AN22" s="7"/>
      <c r="AO22" s="7"/>
      <c r="AP22" s="7"/>
      <c r="AQ22" s="9"/>
      <c r="AR22" s="10"/>
      <c r="AS22" s="7"/>
      <c r="AT22" s="7"/>
      <c r="AU22" s="16"/>
      <c r="AV22" s="34"/>
      <c r="AW22" s="7"/>
      <c r="AX22" s="9"/>
      <c r="AY22" s="10"/>
      <c r="AZ22" s="8"/>
      <c r="BA22" s="7"/>
      <c r="BB22" s="7"/>
      <c r="BC22" s="7"/>
      <c r="BD22" s="7"/>
      <c r="BE22" s="9"/>
      <c r="BF22" s="10"/>
      <c r="BG22" s="7"/>
      <c r="BH22" s="7"/>
      <c r="BI22" s="7"/>
      <c r="BJ22" s="7"/>
      <c r="BK22" s="7"/>
      <c r="BL22" s="9"/>
      <c r="BM22" s="10"/>
      <c r="BN22" s="7"/>
      <c r="BO22" s="7"/>
      <c r="BP22" s="7"/>
      <c r="BQ22" s="7"/>
      <c r="BR22" s="7"/>
      <c r="BS22" s="9"/>
      <c r="BT22" s="10"/>
      <c r="BU22" s="7"/>
      <c r="BV22" s="7"/>
      <c r="BW22" s="7"/>
      <c r="BX22" s="7"/>
      <c r="BY22" s="16"/>
      <c r="BZ22" s="86"/>
      <c r="CA22" s="10"/>
      <c r="CB22" s="10"/>
      <c r="CC22" s="8"/>
      <c r="CD22" s="8"/>
      <c r="CE22" s="8"/>
      <c r="CF22" s="7"/>
      <c r="CG22" s="9"/>
      <c r="CH22" s="10"/>
      <c r="CI22" s="7"/>
      <c r="CJ22" s="7"/>
      <c r="CK22" s="7"/>
      <c r="CL22" s="7"/>
      <c r="CM22" s="7"/>
      <c r="CN22" s="9"/>
      <c r="CO22" s="10"/>
      <c r="CP22" s="8"/>
      <c r="CQ22" s="7"/>
      <c r="CR22" s="7"/>
      <c r="CS22" s="7"/>
      <c r="CT22" s="7"/>
      <c r="CU22" s="9"/>
      <c r="CV22" s="10"/>
      <c r="CW22" s="7"/>
      <c r="CX22" s="7"/>
      <c r="CY22" s="7"/>
      <c r="CZ22" s="7"/>
      <c r="DA22" s="7"/>
      <c r="DB22" s="9"/>
      <c r="DC22" s="10"/>
      <c r="DD22" s="16"/>
      <c r="DE22" s="34"/>
      <c r="DF22" s="7"/>
      <c r="DG22" s="10"/>
      <c r="DH22" s="7"/>
      <c r="DI22" s="9"/>
      <c r="DJ22" s="10"/>
      <c r="DK22" s="7"/>
      <c r="DL22" s="7"/>
      <c r="DM22" s="7"/>
      <c r="DN22" s="7"/>
      <c r="DO22" s="7"/>
      <c r="DP22" s="9"/>
      <c r="DQ22" s="10"/>
      <c r="DR22" s="7"/>
      <c r="DS22" s="7"/>
      <c r="DT22" s="7"/>
      <c r="DU22" s="7"/>
      <c r="DV22" s="7"/>
      <c r="DW22" s="9"/>
      <c r="DX22" s="10"/>
      <c r="DY22" s="7"/>
      <c r="DZ22" s="7"/>
      <c r="EA22" s="7"/>
      <c r="EB22" s="7"/>
      <c r="EC22" s="7"/>
      <c r="ED22" s="9"/>
      <c r="EE22" s="10"/>
      <c r="EF22" s="7"/>
      <c r="EG22" s="7"/>
      <c r="EH22" s="16"/>
      <c r="EI22" s="34"/>
      <c r="EJ22" s="7"/>
      <c r="EK22" s="9"/>
      <c r="EL22" s="10"/>
      <c r="EM22" s="7"/>
      <c r="EN22" s="7"/>
      <c r="EO22" s="7"/>
      <c r="EP22" s="7"/>
      <c r="EQ22" s="7"/>
      <c r="ER22" s="9"/>
      <c r="ES22" s="10"/>
      <c r="ET22" s="7"/>
      <c r="EU22" s="7"/>
      <c r="EV22" s="7"/>
      <c r="EW22" s="7"/>
      <c r="EX22" s="7"/>
      <c r="EY22" s="9"/>
      <c r="EZ22" s="10"/>
      <c r="FA22" s="7"/>
      <c r="FB22" s="7"/>
      <c r="FC22" s="7"/>
      <c r="FD22" s="7"/>
      <c r="FE22" s="7"/>
      <c r="FF22" s="9"/>
      <c r="FG22" s="10"/>
      <c r="FH22" s="7"/>
      <c r="FI22" s="7"/>
      <c r="FJ22" s="62"/>
      <c r="FK22" s="62"/>
      <c r="FL22" s="62"/>
      <c r="FM22" s="97"/>
      <c r="FN22" s="100"/>
      <c r="FO22" s="7"/>
      <c r="FP22" s="7"/>
      <c r="FQ22" s="7"/>
      <c r="FR22" s="7"/>
      <c r="FS22" s="7"/>
      <c r="FT22" s="9"/>
      <c r="FU22" s="10"/>
      <c r="FV22" s="7"/>
      <c r="FW22" s="7"/>
      <c r="FX22" s="7"/>
      <c r="FY22" s="7"/>
      <c r="FZ22" s="7"/>
      <c r="GA22" s="9"/>
      <c r="GB22" s="10"/>
      <c r="GC22" s="7"/>
      <c r="GD22" s="7"/>
      <c r="GE22" s="7"/>
      <c r="GF22" s="7"/>
      <c r="GG22" s="7"/>
      <c r="GH22" s="9"/>
      <c r="GI22" s="10"/>
      <c r="GJ22" s="7"/>
      <c r="GK22" s="7"/>
      <c r="GL22" s="7"/>
      <c r="GM22" s="7"/>
      <c r="GN22" s="7"/>
      <c r="GO22" s="9"/>
      <c r="GP22" s="10"/>
      <c r="GQ22" s="7"/>
      <c r="GR22" s="16"/>
      <c r="GS22" s="34"/>
      <c r="GT22" s="7"/>
      <c r="GU22" s="7"/>
      <c r="GV22" s="9"/>
      <c r="GW22" s="10"/>
      <c r="GX22" s="7"/>
      <c r="GY22" s="7"/>
      <c r="GZ22" s="7"/>
      <c r="HA22" s="7"/>
      <c r="HB22" s="7"/>
      <c r="HC22" s="9"/>
      <c r="HD22" s="10"/>
      <c r="HE22" s="7"/>
      <c r="HF22" s="7"/>
      <c r="HG22" s="7"/>
      <c r="HH22" s="7"/>
      <c r="HI22" s="7"/>
      <c r="HJ22" s="9"/>
      <c r="HK22" s="10"/>
      <c r="HL22" s="7"/>
      <c r="HM22" s="7"/>
      <c r="HN22" s="7"/>
      <c r="HO22" s="7"/>
      <c r="HP22" s="7"/>
      <c r="HQ22" s="9"/>
      <c r="HR22" s="10"/>
      <c r="HS22" s="7"/>
      <c r="HT22" s="7"/>
      <c r="HU22" s="7"/>
      <c r="HV22" s="16"/>
      <c r="HW22" s="34"/>
      <c r="HX22" s="9"/>
      <c r="HY22" s="103"/>
    </row>
    <row r="23" spans="1:233" s="8" customFormat="1" x14ac:dyDescent="0.3">
      <c r="A23" s="46" t="s">
        <v>23</v>
      </c>
      <c r="B23" s="26" t="s">
        <v>25</v>
      </c>
      <c r="E23" s="6">
        <f>1.6+10+2+0.96+11.52+0.648+1.08+2.56+9.8+7.96+6+3.12+0.382</f>
        <v>57.629999999999995</v>
      </c>
      <c r="F23" s="6" t="s">
        <v>10</v>
      </c>
      <c r="G23" s="6">
        <v>9.5</v>
      </c>
      <c r="H23" s="6">
        <f t="shared" si="140"/>
        <v>6.0663157894736841</v>
      </c>
      <c r="I23" s="6" t="s">
        <v>15</v>
      </c>
      <c r="J23" s="6">
        <v>1</v>
      </c>
      <c r="K23" s="6" t="s">
        <v>19</v>
      </c>
      <c r="L23" s="6">
        <f t="shared" si="141"/>
        <v>6.0663157894736841</v>
      </c>
      <c r="M23" s="6" t="s">
        <v>20</v>
      </c>
      <c r="N23" s="25">
        <f t="shared" si="142"/>
        <v>6.0663157894736841</v>
      </c>
      <c r="O23" s="44" t="s">
        <v>21</v>
      </c>
      <c r="Q23" s="35"/>
      <c r="AU23" s="17"/>
      <c r="AV23" s="35"/>
      <c r="BY23" s="17"/>
      <c r="BZ23" s="35"/>
      <c r="DD23" s="17"/>
      <c r="DE23" s="35"/>
      <c r="EH23" s="17"/>
      <c r="EI23" s="35"/>
      <c r="FM23" s="17"/>
      <c r="FN23" s="35"/>
      <c r="GR23" s="17"/>
      <c r="GS23" s="35"/>
      <c r="HV23" s="17"/>
      <c r="HW23" s="35"/>
      <c r="HY23" s="17"/>
    </row>
    <row r="24" spans="1:233" x14ac:dyDescent="0.3">
      <c r="A24" s="45"/>
      <c r="B24" s="11" t="s">
        <v>72</v>
      </c>
      <c r="C24" s="7"/>
      <c r="D24" s="7"/>
      <c r="E24" s="5"/>
      <c r="F24" s="5"/>
      <c r="G24" s="5"/>
      <c r="H24" s="5"/>
      <c r="I24" s="5"/>
      <c r="J24" s="5"/>
      <c r="K24" s="5"/>
      <c r="L24" s="5"/>
      <c r="M24" s="5"/>
      <c r="N24" s="24">
        <v>2</v>
      </c>
      <c r="O24" s="42"/>
      <c r="P24" s="7"/>
      <c r="Q24" s="35"/>
      <c r="R24" s="8"/>
      <c r="S24" s="8"/>
      <c r="T24" s="8"/>
      <c r="U24" s="8"/>
      <c r="V24" s="9"/>
      <c r="W24" s="10"/>
      <c r="X24" s="8"/>
      <c r="Y24" s="7"/>
      <c r="Z24" s="7"/>
      <c r="AA24" s="7"/>
      <c r="AB24" s="7"/>
      <c r="AC24" s="9"/>
      <c r="AD24" s="10"/>
      <c r="AE24" s="7"/>
      <c r="AF24" s="7"/>
      <c r="AG24" s="7"/>
      <c r="AH24" s="7"/>
      <c r="AI24" s="7"/>
      <c r="AJ24" s="9"/>
      <c r="AK24" s="10"/>
      <c r="AL24" s="60"/>
      <c r="AM24" s="60"/>
      <c r="AN24" s="7"/>
      <c r="AO24" s="7"/>
      <c r="AP24" s="7"/>
      <c r="AQ24" s="9"/>
      <c r="AR24" s="10"/>
      <c r="AS24" s="7"/>
      <c r="AT24" s="7"/>
      <c r="AU24" s="16"/>
      <c r="AV24" s="34"/>
      <c r="AW24" s="7"/>
      <c r="AX24" s="9"/>
      <c r="AY24" s="10"/>
      <c r="AZ24" s="8"/>
      <c r="BA24" s="7"/>
      <c r="BB24" s="7"/>
      <c r="BC24" s="7"/>
      <c r="BD24" s="7"/>
      <c r="BE24" s="9"/>
      <c r="BF24" s="10"/>
      <c r="BG24" s="7"/>
      <c r="BH24" s="7"/>
      <c r="BI24" s="7"/>
      <c r="BJ24" s="7"/>
      <c r="BK24" s="7"/>
      <c r="BL24" s="9"/>
      <c r="BM24" s="10"/>
      <c r="BN24" s="7"/>
      <c r="BO24" s="7"/>
      <c r="BP24" s="7"/>
      <c r="BQ24" s="7"/>
      <c r="BR24" s="7"/>
      <c r="BS24" s="9"/>
      <c r="BT24" s="10"/>
      <c r="BU24" s="7"/>
      <c r="BV24" s="7"/>
      <c r="BW24" s="7"/>
      <c r="BX24" s="7"/>
      <c r="BY24" s="16"/>
      <c r="BZ24" s="86"/>
      <c r="CA24" s="10"/>
      <c r="CB24" s="10"/>
      <c r="CC24" s="7"/>
      <c r="CD24" s="7"/>
      <c r="CE24" s="8"/>
      <c r="CF24" s="7"/>
      <c r="CG24" s="9"/>
      <c r="CH24" s="10"/>
      <c r="CI24" s="7"/>
      <c r="CJ24" s="7"/>
      <c r="CK24" s="7"/>
      <c r="CL24" s="7"/>
      <c r="CM24" s="7"/>
      <c r="CN24" s="9"/>
      <c r="CO24" s="10"/>
      <c r="CP24" s="7"/>
      <c r="CQ24" s="7"/>
      <c r="CR24" s="7"/>
      <c r="CS24" s="7"/>
      <c r="CT24" s="7"/>
      <c r="CU24" s="9"/>
      <c r="CV24" s="10"/>
      <c r="CW24" s="7"/>
      <c r="CX24" s="7"/>
      <c r="CY24" s="7"/>
      <c r="CZ24" s="7"/>
      <c r="DA24" s="7"/>
      <c r="DB24" s="9"/>
      <c r="DC24" s="10"/>
      <c r="DD24" s="16"/>
      <c r="DE24" s="34"/>
      <c r="DF24" s="7"/>
      <c r="DG24" s="10"/>
      <c r="DH24" s="7"/>
      <c r="DI24" s="9"/>
      <c r="DJ24" s="10"/>
      <c r="DK24" s="7"/>
      <c r="DL24" s="7"/>
      <c r="DM24" s="7"/>
      <c r="DN24" s="7"/>
      <c r="DO24" s="7"/>
      <c r="DP24" s="9"/>
      <c r="DQ24" s="10"/>
      <c r="DR24" s="7"/>
      <c r="DS24" s="7"/>
      <c r="DT24" s="7"/>
      <c r="DU24" s="7"/>
      <c r="DV24" s="7"/>
      <c r="DW24" s="9"/>
      <c r="DX24" s="10"/>
      <c r="DY24" s="7"/>
      <c r="DZ24" s="7"/>
      <c r="EA24" s="7"/>
      <c r="EB24" s="7"/>
      <c r="EC24" s="7"/>
      <c r="ED24" s="9"/>
      <c r="EE24" s="10"/>
      <c r="EF24" s="7"/>
      <c r="EG24" s="7"/>
      <c r="EH24" s="16"/>
      <c r="EI24" s="34"/>
      <c r="EJ24" s="7"/>
      <c r="EK24" s="9"/>
      <c r="EL24" s="10"/>
      <c r="EM24" s="7"/>
      <c r="EN24" s="7"/>
      <c r="EO24" s="7"/>
      <c r="EP24" s="7"/>
      <c r="EQ24" s="7"/>
      <c r="ER24" s="9"/>
      <c r="ES24" s="10"/>
      <c r="ET24" s="7"/>
      <c r="EU24" s="7"/>
      <c r="EV24" s="7"/>
      <c r="EW24" s="7"/>
      <c r="EX24" s="7"/>
      <c r="EY24" s="9"/>
      <c r="EZ24" s="10"/>
      <c r="FA24" s="7"/>
      <c r="FB24" s="7"/>
      <c r="FC24" s="7"/>
      <c r="FD24" s="7"/>
      <c r="FE24" s="7"/>
      <c r="FF24" s="9"/>
      <c r="FG24" s="10"/>
      <c r="FH24" s="7"/>
      <c r="FI24" s="7"/>
      <c r="FJ24" s="7"/>
      <c r="FK24" s="7"/>
      <c r="FL24" s="7"/>
      <c r="FM24" s="97"/>
      <c r="FN24" s="100"/>
      <c r="FO24" s="7"/>
      <c r="FP24" s="7"/>
      <c r="FQ24" s="7"/>
      <c r="FR24" s="7"/>
      <c r="FS24" s="7"/>
      <c r="FT24" s="9"/>
      <c r="FU24" s="10"/>
      <c r="FV24" s="7"/>
      <c r="FW24" s="7"/>
      <c r="FX24" s="7"/>
      <c r="FY24" s="7"/>
      <c r="FZ24" s="7"/>
      <c r="GA24" s="9"/>
      <c r="GB24" s="10"/>
      <c r="GC24" s="7"/>
      <c r="GD24" s="7"/>
      <c r="GE24" s="7"/>
      <c r="GF24" s="7"/>
      <c r="GG24" s="7"/>
      <c r="GH24" s="9"/>
      <c r="GI24" s="10"/>
      <c r="GJ24" s="7"/>
      <c r="GK24" s="7"/>
      <c r="GL24" s="7"/>
      <c r="GM24" s="7"/>
      <c r="GN24" s="7"/>
      <c r="GO24" s="9"/>
      <c r="GP24" s="10"/>
      <c r="GQ24" s="7"/>
      <c r="GR24" s="16"/>
      <c r="GS24" s="34"/>
      <c r="GT24" s="7"/>
      <c r="GU24" s="7"/>
      <c r="GV24" s="9"/>
      <c r="GW24" s="10"/>
      <c r="GX24" s="7"/>
      <c r="GY24" s="7"/>
      <c r="GZ24" s="7"/>
      <c r="HA24" s="7"/>
      <c r="HB24" s="7"/>
      <c r="HC24" s="9"/>
      <c r="HD24" s="10"/>
      <c r="HE24" s="7"/>
      <c r="HF24" s="7"/>
      <c r="HG24" s="7"/>
      <c r="HH24" s="7"/>
      <c r="HI24" s="7"/>
      <c r="HJ24" s="9"/>
      <c r="HK24" s="10"/>
      <c r="HL24" s="7"/>
      <c r="HM24" s="7"/>
      <c r="HN24" s="7"/>
      <c r="HO24" s="7"/>
      <c r="HP24" s="7"/>
      <c r="HQ24" s="9"/>
      <c r="HR24" s="10"/>
      <c r="HS24" s="7"/>
      <c r="HT24" s="7"/>
      <c r="HU24" s="7"/>
      <c r="HV24" s="16"/>
      <c r="HW24" s="34"/>
      <c r="HX24" s="9"/>
      <c r="HY24" s="103"/>
    </row>
    <row r="25" spans="1:233" x14ac:dyDescent="0.3">
      <c r="A25" s="45"/>
      <c r="B25" s="11" t="s">
        <v>73</v>
      </c>
      <c r="C25" s="7"/>
      <c r="D25" s="7"/>
      <c r="E25" s="5"/>
      <c r="F25" s="5"/>
      <c r="G25" s="5"/>
      <c r="H25" s="5"/>
      <c r="I25" s="5"/>
      <c r="J25" s="5"/>
      <c r="K25" s="5"/>
      <c r="L25" s="5"/>
      <c r="M25" s="5"/>
      <c r="N25" s="24">
        <v>2</v>
      </c>
      <c r="O25" s="42"/>
      <c r="P25" s="7"/>
      <c r="Q25" s="35"/>
      <c r="R25" s="8"/>
      <c r="S25" s="8"/>
      <c r="T25" s="8"/>
      <c r="U25" s="8"/>
      <c r="V25" s="9"/>
      <c r="W25" s="10"/>
      <c r="X25" s="8"/>
      <c r="Y25" s="7"/>
      <c r="Z25" s="7"/>
      <c r="AA25" s="7"/>
      <c r="AB25" s="7"/>
      <c r="AC25" s="9"/>
      <c r="AD25" s="10"/>
      <c r="AE25" s="7"/>
      <c r="AF25" s="7"/>
      <c r="AG25" s="7"/>
      <c r="AH25" s="7"/>
      <c r="AI25" s="7"/>
      <c r="AJ25" s="9"/>
      <c r="AK25" s="10"/>
      <c r="AL25" s="7"/>
      <c r="AM25" s="7"/>
      <c r="AN25" s="7"/>
      <c r="AO25" s="7"/>
      <c r="AP25" s="7"/>
      <c r="AQ25" s="9"/>
      <c r="AR25" s="10"/>
      <c r="AS25" s="7"/>
      <c r="AT25" s="7"/>
      <c r="AU25" s="16"/>
      <c r="AV25" s="34"/>
      <c r="AW25" s="7"/>
      <c r="AX25" s="9"/>
      <c r="AY25" s="10"/>
      <c r="AZ25" s="8"/>
      <c r="BA25" s="7"/>
      <c r="BB25" s="7"/>
      <c r="BC25" s="7"/>
      <c r="BD25" s="7"/>
      <c r="BE25" s="9"/>
      <c r="BF25" s="10"/>
      <c r="BG25" s="8"/>
      <c r="BH25" s="8"/>
      <c r="BI25" s="7"/>
      <c r="BJ25" s="7"/>
      <c r="BK25" s="7"/>
      <c r="BL25" s="9"/>
      <c r="BM25" s="10"/>
      <c r="BN25" s="7"/>
      <c r="BO25" s="7"/>
      <c r="BP25" s="7"/>
      <c r="BQ25" s="7"/>
      <c r="BR25" s="7"/>
      <c r="BS25" s="9"/>
      <c r="BT25" s="10"/>
      <c r="BU25" s="7"/>
      <c r="BV25" s="7"/>
      <c r="BW25" s="7"/>
      <c r="BX25" s="7"/>
      <c r="BY25" s="16"/>
      <c r="BZ25" s="86"/>
      <c r="CA25" s="10"/>
      <c r="CB25" s="10"/>
      <c r="CC25" s="7"/>
      <c r="CD25" s="7"/>
      <c r="CE25" s="8"/>
      <c r="CF25" s="7"/>
      <c r="CG25" s="9"/>
      <c r="CH25" s="10"/>
      <c r="CI25" s="7"/>
      <c r="CJ25" s="7"/>
      <c r="CK25" s="7"/>
      <c r="CL25" s="7"/>
      <c r="CM25" s="7"/>
      <c r="CN25" s="9"/>
      <c r="CO25" s="10"/>
      <c r="CP25" s="7"/>
      <c r="CQ25" s="7"/>
      <c r="CR25" s="7"/>
      <c r="CS25" s="7"/>
      <c r="CT25" s="7"/>
      <c r="CU25" s="9"/>
      <c r="CV25" s="10"/>
      <c r="CW25" s="7"/>
      <c r="CX25" s="7"/>
      <c r="CY25" s="7"/>
      <c r="CZ25" s="7"/>
      <c r="DA25" s="7"/>
      <c r="DB25" s="9"/>
      <c r="DC25" s="10"/>
      <c r="DD25" s="16"/>
      <c r="DE25" s="34"/>
      <c r="DF25" s="7"/>
      <c r="DG25" s="10"/>
      <c r="DH25" s="7"/>
      <c r="DI25" s="9"/>
      <c r="DJ25" s="10"/>
      <c r="DK25" s="7"/>
      <c r="DL25" s="7"/>
      <c r="DM25" s="7"/>
      <c r="DN25" s="7"/>
      <c r="DO25" s="7"/>
      <c r="DP25" s="9"/>
      <c r="DQ25" s="10"/>
      <c r="DR25" s="7"/>
      <c r="DS25" s="7"/>
      <c r="DT25" s="7"/>
      <c r="DU25" s="7"/>
      <c r="DV25" s="7"/>
      <c r="DW25" s="9"/>
      <c r="DX25" s="10"/>
      <c r="DY25" s="7"/>
      <c r="DZ25" s="7"/>
      <c r="EA25" s="7"/>
      <c r="EB25" s="61"/>
      <c r="EC25" s="61"/>
      <c r="ED25" s="9"/>
      <c r="EE25" s="10"/>
      <c r="EF25" s="7"/>
      <c r="EG25" s="7"/>
      <c r="EH25" s="16"/>
      <c r="EI25" s="34"/>
      <c r="EJ25" s="7"/>
      <c r="EK25" s="9"/>
      <c r="EL25" s="10"/>
      <c r="EM25" s="7"/>
      <c r="EN25" s="7"/>
      <c r="EO25" s="7"/>
      <c r="EP25" s="7"/>
      <c r="EQ25" s="7"/>
      <c r="ER25" s="9"/>
      <c r="ES25" s="10"/>
      <c r="ET25" s="7"/>
      <c r="EU25" s="7"/>
      <c r="EV25" s="7"/>
      <c r="EW25" s="7"/>
      <c r="EX25" s="7"/>
      <c r="EY25" s="9"/>
      <c r="EZ25" s="10"/>
      <c r="FA25" s="7"/>
      <c r="FB25" s="7"/>
      <c r="FC25" s="7"/>
      <c r="FD25" s="7"/>
      <c r="FE25" s="7"/>
      <c r="FF25" s="9"/>
      <c r="FG25" s="10"/>
      <c r="FH25" s="7"/>
      <c r="FI25" s="7"/>
      <c r="FJ25" s="7"/>
      <c r="FK25" s="7"/>
      <c r="FL25" s="7"/>
      <c r="FM25" s="97"/>
      <c r="FN25" s="100"/>
      <c r="FO25" s="7"/>
      <c r="FP25" s="7"/>
      <c r="FQ25" s="7"/>
      <c r="FR25" s="7"/>
      <c r="FS25" s="7"/>
      <c r="FT25" s="9"/>
      <c r="FU25" s="10"/>
      <c r="FV25" s="7"/>
      <c r="FW25" s="7"/>
      <c r="FX25" s="7"/>
      <c r="FY25" s="7"/>
      <c r="FZ25" s="7"/>
      <c r="GA25" s="9"/>
      <c r="GB25" s="10"/>
      <c r="GC25" s="7"/>
      <c r="GD25" s="7"/>
      <c r="GE25" s="7"/>
      <c r="GF25" s="7"/>
      <c r="GG25" s="7"/>
      <c r="GH25" s="9"/>
      <c r="GI25" s="10"/>
      <c r="GJ25" s="7"/>
      <c r="GK25" s="7"/>
      <c r="GL25" s="7"/>
      <c r="GM25" s="7"/>
      <c r="GN25" s="7"/>
      <c r="GO25" s="9"/>
      <c r="GP25" s="10"/>
      <c r="GQ25" s="7"/>
      <c r="GR25" s="16"/>
      <c r="GS25" s="34"/>
      <c r="GT25" s="7"/>
      <c r="GU25" s="7"/>
      <c r="GV25" s="9"/>
      <c r="GW25" s="10"/>
      <c r="GX25" s="7"/>
      <c r="GY25" s="7"/>
      <c r="GZ25" s="7"/>
      <c r="HA25" s="7"/>
      <c r="HB25" s="7"/>
      <c r="HC25" s="9"/>
      <c r="HD25" s="10"/>
      <c r="HE25" s="7"/>
      <c r="HF25" s="7"/>
      <c r="HG25" s="7"/>
      <c r="HH25" s="7"/>
      <c r="HI25" s="7"/>
      <c r="HJ25" s="9"/>
      <c r="HK25" s="10"/>
      <c r="HL25" s="7"/>
      <c r="HM25" s="7"/>
      <c r="HN25" s="7"/>
      <c r="HO25" s="7"/>
      <c r="HP25" s="7"/>
      <c r="HQ25" s="9"/>
      <c r="HR25" s="10"/>
      <c r="HS25" s="7"/>
      <c r="HT25" s="7"/>
      <c r="HU25" s="7"/>
      <c r="HV25" s="16"/>
      <c r="HW25" s="34"/>
      <c r="HX25" s="9"/>
      <c r="HY25" s="103"/>
    </row>
    <row r="26" spans="1:233" x14ac:dyDescent="0.3">
      <c r="A26" s="45"/>
      <c r="B26" s="11" t="s">
        <v>74</v>
      </c>
      <c r="C26" s="7"/>
      <c r="D26" s="7"/>
      <c r="E26" s="5"/>
      <c r="F26" s="5"/>
      <c r="G26" s="5"/>
      <c r="H26" s="5"/>
      <c r="I26" s="5"/>
      <c r="J26" s="5"/>
      <c r="K26" s="5"/>
      <c r="L26" s="5"/>
      <c r="M26" s="5"/>
      <c r="N26" s="24">
        <v>2</v>
      </c>
      <c r="O26" s="42"/>
      <c r="P26" s="7"/>
      <c r="Q26" s="35"/>
      <c r="R26" s="8"/>
      <c r="S26" s="8"/>
      <c r="T26" s="8"/>
      <c r="U26" s="8"/>
      <c r="V26" s="9"/>
      <c r="W26" s="10"/>
      <c r="X26" s="8"/>
      <c r="Y26" s="7"/>
      <c r="Z26" s="7"/>
      <c r="AA26" s="7"/>
      <c r="AB26" s="7"/>
      <c r="AC26" s="9"/>
      <c r="AD26" s="10"/>
      <c r="AE26" s="7"/>
      <c r="AF26" s="7"/>
      <c r="AG26" s="7"/>
      <c r="AH26" s="7"/>
      <c r="AI26" s="7"/>
      <c r="AJ26" s="9"/>
      <c r="AK26" s="10"/>
      <c r="AL26" s="7"/>
      <c r="AM26" s="7"/>
      <c r="AN26" s="7"/>
      <c r="AO26" s="7"/>
      <c r="AP26" s="7"/>
      <c r="AQ26" s="9"/>
      <c r="AR26" s="10"/>
      <c r="AS26" s="7"/>
      <c r="AT26" s="7"/>
      <c r="AU26" s="16"/>
      <c r="AV26" s="34"/>
      <c r="AW26" s="7"/>
      <c r="AX26" s="9"/>
      <c r="AY26" s="10"/>
      <c r="AZ26" s="8"/>
      <c r="BA26" s="7"/>
      <c r="BB26" s="7"/>
      <c r="BC26" s="7"/>
      <c r="BD26" s="7"/>
      <c r="BE26" s="9"/>
      <c r="BF26" s="10"/>
      <c r="BG26" s="7"/>
      <c r="BH26" s="7"/>
      <c r="BI26" s="7"/>
      <c r="BJ26" s="7"/>
      <c r="BK26" s="7"/>
      <c r="BL26" s="9"/>
      <c r="BM26" s="10"/>
      <c r="BN26" s="7"/>
      <c r="BO26" s="7"/>
      <c r="BP26" s="7"/>
      <c r="BQ26" s="7"/>
      <c r="BR26" s="7"/>
      <c r="BS26" s="9"/>
      <c r="BT26" s="10"/>
      <c r="BU26" s="7"/>
      <c r="BV26" s="7"/>
      <c r="BW26" s="7"/>
      <c r="BX26" s="7"/>
      <c r="BY26" s="16"/>
      <c r="BZ26" s="86"/>
      <c r="CA26" s="10"/>
      <c r="CB26" s="10"/>
      <c r="CC26" s="7"/>
      <c r="CD26" s="7"/>
      <c r="CE26" s="8"/>
      <c r="CF26" s="7"/>
      <c r="CG26" s="9"/>
      <c r="CH26" s="10"/>
      <c r="CI26" s="8"/>
      <c r="CJ26" s="8"/>
      <c r="CK26" s="7"/>
      <c r="CL26" s="7"/>
      <c r="CM26" s="7"/>
      <c r="CN26" s="9"/>
      <c r="CO26" s="10"/>
      <c r="CP26" s="7"/>
      <c r="CQ26" s="7"/>
      <c r="CR26" s="7"/>
      <c r="CS26" s="7"/>
      <c r="CT26" s="7"/>
      <c r="CU26" s="9"/>
      <c r="CV26" s="10"/>
      <c r="CW26" s="7"/>
      <c r="CX26" s="7"/>
      <c r="CY26" s="7"/>
      <c r="CZ26" s="7"/>
      <c r="DA26" s="7"/>
      <c r="DB26" s="9"/>
      <c r="DC26" s="10"/>
      <c r="DD26" s="16"/>
      <c r="DE26" s="34"/>
      <c r="DF26" s="7"/>
      <c r="DG26" s="10"/>
      <c r="DH26" s="7"/>
      <c r="DI26" s="9"/>
      <c r="DJ26" s="10"/>
      <c r="DK26" s="7"/>
      <c r="DL26" s="7"/>
      <c r="DM26" s="7"/>
      <c r="DN26" s="7"/>
      <c r="DO26" s="7"/>
      <c r="DP26" s="9"/>
      <c r="DQ26" s="10"/>
      <c r="DR26" s="7"/>
      <c r="DS26" s="7"/>
      <c r="DT26" s="7"/>
      <c r="DU26" s="7"/>
      <c r="DV26" s="7"/>
      <c r="DW26" s="9"/>
      <c r="DX26" s="10"/>
      <c r="DY26" s="7"/>
      <c r="DZ26" s="7"/>
      <c r="EA26" s="7"/>
      <c r="EB26" s="7"/>
      <c r="EC26" s="7"/>
      <c r="ED26" s="9"/>
      <c r="EE26" s="10"/>
      <c r="EF26" s="7"/>
      <c r="EG26" s="7"/>
      <c r="EH26" s="16"/>
      <c r="EI26" s="34"/>
      <c r="EJ26" s="7"/>
      <c r="EK26" s="9"/>
      <c r="EL26" s="10"/>
      <c r="EM26" s="7"/>
      <c r="EN26" s="7"/>
      <c r="EO26" s="7"/>
      <c r="EP26" s="7"/>
      <c r="EQ26" s="7"/>
      <c r="ER26" s="9"/>
      <c r="ES26" s="10"/>
      <c r="ET26" s="7"/>
      <c r="EU26" s="7"/>
      <c r="EV26" s="7"/>
      <c r="EW26" s="7"/>
      <c r="EX26" s="7"/>
      <c r="EY26" s="9"/>
      <c r="EZ26" s="10"/>
      <c r="FA26" s="7"/>
      <c r="FB26" s="7"/>
      <c r="FC26" s="7"/>
      <c r="FD26" s="7"/>
      <c r="FE26" s="7"/>
      <c r="FF26" s="9"/>
      <c r="FG26" s="10"/>
      <c r="FH26" s="62"/>
      <c r="FI26" s="62"/>
      <c r="FJ26" s="7"/>
      <c r="FK26" s="7"/>
      <c r="FL26" s="7"/>
      <c r="FM26" s="97"/>
      <c r="FN26" s="100"/>
      <c r="FO26" s="7"/>
      <c r="FP26" s="7"/>
      <c r="FQ26" s="7"/>
      <c r="FR26" s="7"/>
      <c r="FS26" s="7"/>
      <c r="FT26" s="9"/>
      <c r="FU26" s="10"/>
      <c r="FV26" s="7"/>
      <c r="FW26" s="7"/>
      <c r="FX26" s="7"/>
      <c r="FY26" s="7"/>
      <c r="FZ26" s="7"/>
      <c r="GA26" s="9"/>
      <c r="GB26" s="10"/>
      <c r="GC26" s="7"/>
      <c r="GD26" s="7"/>
      <c r="GE26" s="7"/>
      <c r="GF26" s="7"/>
      <c r="GG26" s="7"/>
      <c r="GH26" s="9"/>
      <c r="GI26" s="10"/>
      <c r="GJ26" s="7"/>
      <c r="GK26" s="7"/>
      <c r="GL26" s="7"/>
      <c r="GM26" s="7"/>
      <c r="GN26" s="7"/>
      <c r="GO26" s="9"/>
      <c r="GP26" s="10"/>
      <c r="GQ26" s="7"/>
      <c r="GR26" s="16"/>
      <c r="GS26" s="34"/>
      <c r="GT26" s="7"/>
      <c r="GU26" s="7"/>
      <c r="GV26" s="9"/>
      <c r="GW26" s="10"/>
      <c r="GX26" s="7"/>
      <c r="GY26" s="7"/>
      <c r="GZ26" s="7"/>
      <c r="HA26" s="7"/>
      <c r="HB26" s="7"/>
      <c r="HC26" s="9"/>
      <c r="HD26" s="10"/>
      <c r="HE26" s="7"/>
      <c r="HF26" s="7"/>
      <c r="HG26" s="7"/>
      <c r="HH26" s="7"/>
      <c r="HI26" s="7"/>
      <c r="HJ26" s="9"/>
      <c r="HK26" s="10"/>
      <c r="HL26" s="7"/>
      <c r="HM26" s="7"/>
      <c r="HN26" s="7"/>
      <c r="HO26" s="7"/>
      <c r="HP26" s="7"/>
      <c r="HQ26" s="9"/>
      <c r="HR26" s="10"/>
      <c r="HS26" s="7"/>
      <c r="HT26" s="7"/>
      <c r="HU26" s="7"/>
      <c r="HV26" s="16"/>
      <c r="HW26" s="34"/>
      <c r="HX26" s="9"/>
      <c r="HY26" s="103"/>
    </row>
    <row r="27" spans="1:233" x14ac:dyDescent="0.3">
      <c r="A27" s="45" t="s">
        <v>28</v>
      </c>
      <c r="B27" s="11" t="s">
        <v>26</v>
      </c>
      <c r="C27" s="7"/>
      <c r="D27" s="7"/>
      <c r="E27" s="5">
        <v>7.8</v>
      </c>
      <c r="F27" s="5" t="s">
        <v>10</v>
      </c>
      <c r="G27" s="5">
        <v>9.5</v>
      </c>
      <c r="H27" s="5">
        <f t="shared" si="140"/>
        <v>0.82105263157894737</v>
      </c>
      <c r="I27" s="5" t="s">
        <v>15</v>
      </c>
      <c r="J27" s="5">
        <v>1</v>
      </c>
      <c r="K27" s="5" t="s">
        <v>19</v>
      </c>
      <c r="L27" s="5">
        <f t="shared" si="141"/>
        <v>0.82105263157894737</v>
      </c>
      <c r="M27" s="5" t="s">
        <v>20</v>
      </c>
      <c r="N27" s="24">
        <f t="shared" si="142"/>
        <v>0.82105263157894737</v>
      </c>
      <c r="O27" s="42" t="s">
        <v>21</v>
      </c>
      <c r="P27" s="7"/>
      <c r="Q27" s="35"/>
      <c r="R27" s="8"/>
      <c r="S27" s="8"/>
      <c r="T27" s="8"/>
      <c r="U27" s="8"/>
      <c r="V27" s="9"/>
      <c r="W27" s="10"/>
      <c r="X27" s="8"/>
      <c r="Y27" s="7"/>
      <c r="Z27" s="7"/>
      <c r="AA27" s="7"/>
      <c r="AB27" s="7"/>
      <c r="AC27" s="9"/>
      <c r="AD27" s="10"/>
      <c r="AE27" s="7"/>
      <c r="AF27" s="7"/>
      <c r="AG27" s="7"/>
      <c r="AH27" s="7"/>
      <c r="AI27" s="7"/>
      <c r="AJ27" s="9"/>
      <c r="AK27" s="10"/>
      <c r="AL27" s="7"/>
      <c r="AM27" s="7"/>
      <c r="AN27" s="7"/>
      <c r="AO27" s="7"/>
      <c r="AP27" s="7"/>
      <c r="AQ27" s="9"/>
      <c r="AR27" s="10"/>
      <c r="AS27" s="7"/>
      <c r="AT27" s="7"/>
      <c r="AU27" s="16"/>
      <c r="AV27" s="34"/>
      <c r="AW27" s="7"/>
      <c r="AX27" s="9"/>
      <c r="AY27" s="10"/>
      <c r="AZ27" s="8"/>
      <c r="BA27" s="7"/>
      <c r="BB27" s="7"/>
      <c r="BC27" s="7"/>
      <c r="BD27" s="7"/>
      <c r="BE27" s="9"/>
      <c r="BF27" s="10"/>
      <c r="BG27" s="7"/>
      <c r="BH27" s="7"/>
      <c r="BI27" s="7"/>
      <c r="BJ27" s="7"/>
      <c r="BK27" s="7"/>
      <c r="BL27" s="9"/>
      <c r="BM27" s="10"/>
      <c r="BN27" s="7"/>
      <c r="BO27" s="7"/>
      <c r="BP27" s="7"/>
      <c r="BQ27" s="7"/>
      <c r="BR27" s="7"/>
      <c r="BS27" s="9"/>
      <c r="BT27" s="10"/>
      <c r="BU27" s="7"/>
      <c r="BV27" s="7"/>
      <c r="BW27" s="7"/>
      <c r="BX27" s="7"/>
      <c r="BY27" s="16"/>
      <c r="BZ27" s="86"/>
      <c r="CA27" s="10"/>
      <c r="CB27" s="10"/>
      <c r="CC27" s="7"/>
      <c r="CD27" s="7"/>
      <c r="CE27" s="8"/>
      <c r="CF27" s="7"/>
      <c r="CG27" s="9"/>
      <c r="CH27" s="10"/>
      <c r="CI27" s="7"/>
      <c r="CJ27" s="7"/>
      <c r="CK27" s="7"/>
      <c r="CL27" s="7"/>
      <c r="CM27" s="7"/>
      <c r="CN27" s="9"/>
      <c r="CO27" s="10"/>
      <c r="CP27" s="7"/>
      <c r="CQ27" s="7"/>
      <c r="CR27" s="7"/>
      <c r="CS27" s="7"/>
      <c r="CT27" s="7"/>
      <c r="CU27" s="9"/>
      <c r="CV27" s="10"/>
      <c r="CW27" s="7"/>
      <c r="CX27" s="7"/>
      <c r="CY27" s="7"/>
      <c r="CZ27" s="7"/>
      <c r="DA27" s="7"/>
      <c r="DB27" s="9"/>
      <c r="DC27" s="10"/>
      <c r="DD27" s="16"/>
      <c r="DE27" s="34"/>
      <c r="DF27" s="7"/>
      <c r="DG27" s="10"/>
      <c r="DH27" s="7"/>
      <c r="DI27" s="9"/>
      <c r="DJ27" s="10"/>
      <c r="DK27" s="7"/>
      <c r="DL27" s="7"/>
      <c r="DM27" s="7"/>
      <c r="DN27" s="7"/>
      <c r="DO27" s="7"/>
      <c r="DP27" s="9"/>
      <c r="DQ27" s="10"/>
      <c r="DR27" s="7"/>
      <c r="DS27" s="7"/>
      <c r="DT27" s="7"/>
      <c r="DU27" s="7"/>
      <c r="DV27" s="7"/>
      <c r="DW27" s="9"/>
      <c r="DX27" s="10"/>
      <c r="DY27" s="7"/>
      <c r="DZ27" s="7"/>
      <c r="EA27" s="7"/>
      <c r="EB27" s="7"/>
      <c r="EC27" s="7"/>
      <c r="ED27" s="9"/>
      <c r="EE27" s="10"/>
      <c r="EF27" s="7"/>
      <c r="EG27" s="7"/>
      <c r="EH27" s="16"/>
      <c r="EI27" s="34"/>
      <c r="EJ27" s="7"/>
      <c r="EK27" s="9"/>
      <c r="EL27" s="10"/>
      <c r="EM27" s="7"/>
      <c r="EN27" s="7"/>
      <c r="EO27" s="7"/>
      <c r="EP27" s="7"/>
      <c r="EQ27" s="7"/>
      <c r="ER27" s="9"/>
      <c r="ES27" s="10"/>
      <c r="ET27" s="7"/>
      <c r="EU27" s="7"/>
      <c r="EV27" s="7"/>
      <c r="EW27" s="62"/>
      <c r="EX27" s="7"/>
      <c r="EY27" s="9"/>
      <c r="EZ27" s="10"/>
      <c r="FA27" s="7"/>
      <c r="FB27" s="7"/>
      <c r="FC27" s="7"/>
      <c r="FD27" s="7"/>
      <c r="FE27" s="7"/>
      <c r="FF27" s="9"/>
      <c r="FG27" s="10"/>
      <c r="FH27" s="7"/>
      <c r="FI27" s="7"/>
      <c r="FJ27" s="7"/>
      <c r="FK27" s="7"/>
      <c r="FL27" s="7"/>
      <c r="FM27" s="97"/>
      <c r="FN27" s="100"/>
      <c r="FO27" s="7"/>
      <c r="FP27" s="7"/>
      <c r="FQ27" s="7"/>
      <c r="FR27" s="7"/>
      <c r="FS27" s="7"/>
      <c r="FT27" s="9"/>
      <c r="FU27" s="10"/>
      <c r="FV27" s="7"/>
      <c r="FW27" s="7"/>
      <c r="FX27" s="7"/>
      <c r="FY27" s="7"/>
      <c r="FZ27" s="7"/>
      <c r="GA27" s="9"/>
      <c r="GB27" s="10"/>
      <c r="GC27" s="7"/>
      <c r="GD27" s="7"/>
      <c r="GE27" s="7"/>
      <c r="GF27" s="7"/>
      <c r="GG27" s="7"/>
      <c r="GH27" s="9"/>
      <c r="GI27" s="10"/>
      <c r="GJ27" s="7"/>
      <c r="GK27" s="7"/>
      <c r="GL27" s="7"/>
      <c r="GM27" s="7"/>
      <c r="GN27" s="7"/>
      <c r="GO27" s="9"/>
      <c r="GP27" s="10"/>
      <c r="GQ27" s="7"/>
      <c r="GR27" s="16"/>
      <c r="GS27" s="34"/>
      <c r="GT27" s="7"/>
      <c r="GU27" s="7"/>
      <c r="GV27" s="9"/>
      <c r="GW27" s="10"/>
      <c r="GX27" s="7"/>
      <c r="GY27" s="7"/>
      <c r="GZ27" s="7"/>
      <c r="HA27" s="7"/>
      <c r="HB27" s="7"/>
      <c r="HC27" s="9"/>
      <c r="HD27" s="10"/>
      <c r="HE27" s="7"/>
      <c r="HF27" s="7"/>
      <c r="HG27" s="7"/>
      <c r="HH27" s="7"/>
      <c r="HI27" s="7"/>
      <c r="HJ27" s="9"/>
      <c r="HK27" s="10"/>
      <c r="HL27" s="7"/>
      <c r="HM27" s="7"/>
      <c r="HN27" s="7"/>
      <c r="HO27" s="7"/>
      <c r="HP27" s="7"/>
      <c r="HQ27" s="9"/>
      <c r="HR27" s="10"/>
      <c r="HS27" s="7"/>
      <c r="HT27" s="7"/>
      <c r="HU27" s="7"/>
      <c r="HV27" s="16"/>
      <c r="HW27" s="34"/>
      <c r="HX27" s="9"/>
      <c r="HY27" s="103"/>
    </row>
    <row r="28" spans="1:233" x14ac:dyDescent="0.3">
      <c r="A28" s="45" t="s">
        <v>29</v>
      </c>
      <c r="B28" s="11" t="s">
        <v>27</v>
      </c>
      <c r="C28" s="7"/>
      <c r="D28" s="7"/>
      <c r="E28" s="5">
        <f>4.074+3.783+1.99+0.02</f>
        <v>9.8669999999999991</v>
      </c>
      <c r="F28" s="5" t="s">
        <v>10</v>
      </c>
      <c r="G28" s="5">
        <v>9.5</v>
      </c>
      <c r="H28" s="5">
        <f t="shared" si="140"/>
        <v>1.0386315789473684</v>
      </c>
      <c r="I28" s="5" t="s">
        <v>15</v>
      </c>
      <c r="J28" s="5">
        <v>1</v>
      </c>
      <c r="K28" s="5" t="s">
        <v>19</v>
      </c>
      <c r="L28" s="5">
        <f t="shared" si="141"/>
        <v>1.0386315789473684</v>
      </c>
      <c r="M28" s="5" t="s">
        <v>20</v>
      </c>
      <c r="N28" s="24">
        <f t="shared" si="142"/>
        <v>1.0386315789473684</v>
      </c>
      <c r="O28" s="42" t="s">
        <v>21</v>
      </c>
      <c r="P28" s="7"/>
      <c r="Q28" s="35"/>
      <c r="R28" s="8"/>
      <c r="S28" s="8"/>
      <c r="T28" s="8"/>
      <c r="U28" s="8"/>
      <c r="V28" s="9"/>
      <c r="W28" s="10"/>
      <c r="X28" s="8"/>
      <c r="Y28" s="7"/>
      <c r="Z28" s="7"/>
      <c r="AA28" s="7"/>
      <c r="AB28" s="7"/>
      <c r="AC28" s="9"/>
      <c r="AD28" s="10"/>
      <c r="AE28" s="7"/>
      <c r="AF28" s="7"/>
      <c r="AG28" s="7"/>
      <c r="AH28" s="7"/>
      <c r="AI28" s="7"/>
      <c r="AJ28" s="9"/>
      <c r="AK28" s="10"/>
      <c r="AL28" s="7"/>
      <c r="AM28" s="7"/>
      <c r="AN28" s="60"/>
      <c r="AO28" s="7"/>
      <c r="AP28" s="7"/>
      <c r="AQ28" s="9"/>
      <c r="AR28" s="10"/>
      <c r="AS28" s="7"/>
      <c r="AT28" s="7"/>
      <c r="AU28" s="16"/>
      <c r="AV28" s="34"/>
      <c r="AW28" s="7"/>
      <c r="AX28" s="9"/>
      <c r="AY28" s="10"/>
      <c r="AZ28" s="8"/>
      <c r="BA28" s="7"/>
      <c r="BB28" s="7"/>
      <c r="BC28" s="7"/>
      <c r="BD28" s="7"/>
      <c r="BE28" s="9"/>
      <c r="BF28" s="10"/>
      <c r="BG28" s="7"/>
      <c r="BH28" s="7"/>
      <c r="BI28" s="7"/>
      <c r="BJ28" s="7"/>
      <c r="BK28" s="7"/>
      <c r="BL28" s="9"/>
      <c r="BM28" s="10"/>
      <c r="BN28" s="7"/>
      <c r="BO28" s="7"/>
      <c r="BP28" s="7"/>
      <c r="BQ28" s="7"/>
      <c r="BR28" s="7"/>
      <c r="BS28" s="9"/>
      <c r="BT28" s="10"/>
      <c r="BU28" s="7"/>
      <c r="BV28" s="7"/>
      <c r="BW28" s="7"/>
      <c r="BX28" s="7"/>
      <c r="BY28" s="16"/>
      <c r="BZ28" s="86"/>
      <c r="CA28" s="10"/>
      <c r="CB28" s="10"/>
      <c r="CC28" s="7"/>
      <c r="CD28" s="7"/>
      <c r="CE28" s="8"/>
      <c r="CF28" s="7"/>
      <c r="CG28" s="9"/>
      <c r="CH28" s="10"/>
      <c r="CI28" s="7"/>
      <c r="CJ28" s="7"/>
      <c r="CK28" s="7"/>
      <c r="CL28" s="7"/>
      <c r="CM28" s="7"/>
      <c r="CN28" s="9"/>
      <c r="CO28" s="10"/>
      <c r="CP28" s="7"/>
      <c r="CQ28" s="7"/>
      <c r="CR28" s="7"/>
      <c r="CS28" s="7"/>
      <c r="CT28" s="7"/>
      <c r="CU28" s="9"/>
      <c r="CV28" s="10"/>
      <c r="CW28" s="7"/>
      <c r="CX28" s="7"/>
      <c r="CY28" s="7"/>
      <c r="CZ28" s="7"/>
      <c r="DA28" s="7"/>
      <c r="DB28" s="9"/>
      <c r="DC28" s="10"/>
      <c r="DD28" s="16"/>
      <c r="DE28" s="34"/>
      <c r="DF28" s="7"/>
      <c r="DG28" s="10"/>
      <c r="DH28" s="7"/>
      <c r="DI28" s="9"/>
      <c r="DJ28" s="10"/>
      <c r="DK28" s="7"/>
      <c r="DL28" s="7"/>
      <c r="DM28" s="7"/>
      <c r="DN28" s="7"/>
      <c r="DO28" s="7"/>
      <c r="DP28" s="9"/>
      <c r="DQ28" s="10"/>
      <c r="DR28" s="7"/>
      <c r="DS28" s="7"/>
      <c r="DT28" s="7"/>
      <c r="DU28" s="7"/>
      <c r="DV28" s="7"/>
      <c r="DW28" s="9"/>
      <c r="DX28" s="10"/>
      <c r="DY28" s="7"/>
      <c r="DZ28" s="7"/>
      <c r="EA28" s="7"/>
      <c r="EB28" s="8"/>
      <c r="EC28" s="7"/>
      <c r="ED28" s="9"/>
      <c r="EE28" s="10"/>
      <c r="EF28" s="7"/>
      <c r="EG28" s="7"/>
      <c r="EH28" s="16"/>
      <c r="EI28" s="34"/>
      <c r="EJ28" s="7"/>
      <c r="EK28" s="9"/>
      <c r="EL28" s="10"/>
      <c r="EM28" s="7"/>
      <c r="EN28" s="7"/>
      <c r="EO28" s="7"/>
      <c r="EP28" s="7"/>
      <c r="EQ28" s="7"/>
      <c r="ER28" s="9"/>
      <c r="ES28" s="10"/>
      <c r="ET28" s="7"/>
      <c r="EU28" s="7"/>
      <c r="EV28" s="7"/>
      <c r="EW28" s="7"/>
      <c r="EX28" s="7"/>
      <c r="EY28" s="9"/>
      <c r="EZ28" s="10"/>
      <c r="FA28" s="7"/>
      <c r="FB28" s="7"/>
      <c r="FC28" s="7"/>
      <c r="FD28" s="7"/>
      <c r="FE28" s="7"/>
      <c r="FF28" s="9"/>
      <c r="FG28" s="10"/>
      <c r="FH28" s="7"/>
      <c r="FI28" s="7"/>
      <c r="FJ28" s="7"/>
      <c r="FK28" s="7"/>
      <c r="FL28" s="7"/>
      <c r="FM28" s="97"/>
      <c r="FN28" s="100"/>
      <c r="FO28" s="7"/>
      <c r="FP28" s="7"/>
      <c r="FQ28" s="7"/>
      <c r="FR28" s="7"/>
      <c r="FS28" s="7"/>
      <c r="FT28" s="9"/>
      <c r="FU28" s="10"/>
      <c r="FV28" s="7"/>
      <c r="FW28" s="7"/>
      <c r="FX28" s="7"/>
      <c r="FY28" s="7"/>
      <c r="FZ28" s="7"/>
      <c r="GA28" s="9"/>
      <c r="GB28" s="10"/>
      <c r="GC28" s="7"/>
      <c r="GD28" s="7"/>
      <c r="GE28" s="7"/>
      <c r="GF28" s="7"/>
      <c r="GG28" s="7"/>
      <c r="GH28" s="9"/>
      <c r="GI28" s="10"/>
      <c r="GJ28" s="7"/>
      <c r="GK28" s="7"/>
      <c r="GL28" s="7"/>
      <c r="GM28" s="7"/>
      <c r="GN28" s="7"/>
      <c r="GO28" s="9"/>
      <c r="GP28" s="10"/>
      <c r="GQ28" s="7"/>
      <c r="GR28" s="16"/>
      <c r="GS28" s="34"/>
      <c r="GT28" s="7"/>
      <c r="GU28" s="7"/>
      <c r="GV28" s="9"/>
      <c r="GW28" s="10"/>
      <c r="GX28" s="7"/>
      <c r="GY28" s="7"/>
      <c r="GZ28" s="7"/>
      <c r="HA28" s="7"/>
      <c r="HB28" s="7"/>
      <c r="HC28" s="9"/>
      <c r="HD28" s="10"/>
      <c r="HE28" s="7"/>
      <c r="HF28" s="7"/>
      <c r="HG28" s="7"/>
      <c r="HH28" s="7"/>
      <c r="HI28" s="7"/>
      <c r="HJ28" s="9"/>
      <c r="HK28" s="10"/>
      <c r="HL28" s="7"/>
      <c r="HM28" s="7"/>
      <c r="HN28" s="7"/>
      <c r="HO28" s="7"/>
      <c r="HP28" s="7"/>
      <c r="HQ28" s="9"/>
      <c r="HR28" s="10"/>
      <c r="HS28" s="7"/>
      <c r="HT28" s="7"/>
      <c r="HU28" s="7"/>
      <c r="HV28" s="16"/>
      <c r="HW28" s="34"/>
      <c r="HX28" s="9"/>
      <c r="HY28" s="103"/>
    </row>
    <row r="29" spans="1:233" x14ac:dyDescent="0.3">
      <c r="A29" s="41">
        <v>3</v>
      </c>
      <c r="B29" s="11" t="s">
        <v>2</v>
      </c>
      <c r="C29" s="7"/>
      <c r="D29" s="7"/>
      <c r="E29" s="5"/>
      <c r="F29" s="5"/>
      <c r="G29" s="5"/>
      <c r="H29" s="5"/>
      <c r="I29" s="5"/>
      <c r="J29" s="5"/>
      <c r="K29" s="5"/>
      <c r="L29" s="5"/>
      <c r="M29" s="5"/>
      <c r="N29" s="24"/>
      <c r="O29" s="42"/>
      <c r="P29" s="7"/>
      <c r="Q29" s="34"/>
      <c r="R29" s="7"/>
      <c r="S29" s="7"/>
      <c r="T29" s="7"/>
      <c r="U29" s="7"/>
      <c r="V29" s="7"/>
      <c r="W29" s="7"/>
      <c r="X29" s="8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16"/>
      <c r="AV29" s="34"/>
      <c r="AW29" s="7"/>
      <c r="AX29" s="7"/>
      <c r="AY29" s="7"/>
      <c r="AZ29" s="8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16"/>
      <c r="BZ29" s="34"/>
      <c r="CA29" s="7"/>
      <c r="CB29" s="7"/>
      <c r="CC29" s="7"/>
      <c r="CD29" s="7"/>
      <c r="CE29" s="8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16"/>
      <c r="DE29" s="34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16"/>
      <c r="EI29" s="34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16"/>
      <c r="FN29" s="34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16"/>
      <c r="GS29" s="34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16"/>
      <c r="HW29" s="34"/>
      <c r="HX29" s="7"/>
      <c r="HY29" s="16"/>
    </row>
    <row r="30" spans="1:233" x14ac:dyDescent="0.3">
      <c r="A30" s="41" t="s">
        <v>30</v>
      </c>
      <c r="B30" s="11" t="s">
        <v>11</v>
      </c>
      <c r="C30" s="7"/>
      <c r="D30" s="7"/>
      <c r="E30" s="5">
        <f>180.007+10.4747+8.52+3.809</f>
        <v>202.81070000000003</v>
      </c>
      <c r="F30" s="5" t="s">
        <v>10</v>
      </c>
      <c r="G30" s="5">
        <f>G28</f>
        <v>9.5</v>
      </c>
      <c r="H30" s="5">
        <f t="shared" si="140"/>
        <v>21.34849473684211</v>
      </c>
      <c r="I30" s="5" t="s">
        <v>15</v>
      </c>
      <c r="J30" s="5">
        <v>6</v>
      </c>
      <c r="K30" s="5" t="s">
        <v>19</v>
      </c>
      <c r="L30" s="5">
        <f t="shared" si="141"/>
        <v>3.5580824561403515</v>
      </c>
      <c r="M30" s="5" t="s">
        <v>20</v>
      </c>
      <c r="N30" s="24">
        <f>L30+1</f>
        <v>4.558082456140351</v>
      </c>
      <c r="O30" s="42" t="s">
        <v>21</v>
      </c>
      <c r="P30" s="7"/>
      <c r="Q30" s="34"/>
      <c r="R30" s="7"/>
      <c r="S30" s="7"/>
      <c r="T30" s="7"/>
      <c r="U30" s="7"/>
      <c r="V30" s="9"/>
      <c r="W30" s="10"/>
      <c r="X30" s="8"/>
      <c r="Y30" s="7"/>
      <c r="Z30" s="7"/>
      <c r="AA30" s="7"/>
      <c r="AB30" s="7"/>
      <c r="AC30" s="9"/>
      <c r="AD30" s="10"/>
      <c r="AE30" s="7"/>
      <c r="AF30" s="7"/>
      <c r="AG30" s="7"/>
      <c r="AH30" s="7"/>
      <c r="AI30" s="7"/>
      <c r="AJ30" s="9"/>
      <c r="AK30" s="10"/>
      <c r="AL30" s="7"/>
      <c r="AM30" s="7"/>
      <c r="AN30" s="7"/>
      <c r="AO30" s="7"/>
      <c r="AP30" s="7"/>
      <c r="AQ30" s="9"/>
      <c r="AR30" s="10"/>
      <c r="AS30" s="7"/>
      <c r="AT30" s="7"/>
      <c r="AU30" s="16"/>
      <c r="AV30" s="34"/>
      <c r="AW30" s="7"/>
      <c r="AX30" s="9"/>
      <c r="AY30" s="10"/>
      <c r="AZ30" s="8"/>
      <c r="BA30" s="7"/>
      <c r="BB30" s="7"/>
      <c r="BC30" s="7"/>
      <c r="BD30" s="7"/>
      <c r="BE30" s="9"/>
      <c r="BF30" s="10"/>
      <c r="BG30" s="7"/>
      <c r="BH30" s="7"/>
      <c r="BI30" s="7"/>
      <c r="BJ30" s="7"/>
      <c r="BK30" s="8"/>
      <c r="BL30" s="9"/>
      <c r="BM30" s="10"/>
      <c r="BN30" s="7"/>
      <c r="BO30" s="7"/>
      <c r="BP30" s="7"/>
      <c r="BQ30" s="7"/>
      <c r="BR30" s="7"/>
      <c r="BS30" s="9"/>
      <c r="BT30" s="10"/>
      <c r="BU30" s="7"/>
      <c r="BV30" s="7"/>
      <c r="BW30" s="7"/>
      <c r="BX30" s="7"/>
      <c r="BY30" s="16"/>
      <c r="BZ30" s="86"/>
      <c r="CA30" s="10"/>
      <c r="CB30" s="10"/>
      <c r="CC30" s="7"/>
      <c r="CD30" s="8"/>
      <c r="CE30" s="8"/>
      <c r="CF30" s="7"/>
      <c r="CG30" s="9"/>
      <c r="CH30" s="10"/>
      <c r="CI30" s="7"/>
      <c r="CJ30" s="7"/>
      <c r="CK30" s="7"/>
      <c r="CL30" s="7"/>
      <c r="CM30" s="7"/>
      <c r="CN30" s="9"/>
      <c r="CO30" s="10"/>
      <c r="CP30" s="7"/>
      <c r="CQ30" s="7"/>
      <c r="CR30" s="65"/>
      <c r="CS30" s="7"/>
      <c r="CT30" s="7"/>
      <c r="CU30" s="9"/>
      <c r="CV30" s="10"/>
      <c r="CW30" s="7"/>
      <c r="CX30" s="7"/>
      <c r="CY30" s="7"/>
      <c r="CZ30" s="7"/>
      <c r="DA30" s="7"/>
      <c r="DB30" s="9"/>
      <c r="DC30" s="10"/>
      <c r="DD30" s="16"/>
      <c r="DE30" s="34"/>
      <c r="DF30" s="7"/>
      <c r="DG30" s="10"/>
      <c r="DH30" s="7"/>
      <c r="DI30" s="9"/>
      <c r="DJ30" s="10"/>
      <c r="DK30" s="7"/>
      <c r="DL30" s="7"/>
      <c r="DM30" s="66"/>
      <c r="DN30" s="7"/>
      <c r="DO30" s="7"/>
      <c r="DP30" s="9"/>
      <c r="DQ30" s="10"/>
      <c r="DR30" s="7"/>
      <c r="DS30" s="7"/>
      <c r="DT30" s="7"/>
      <c r="DU30" s="7"/>
      <c r="DV30" s="7"/>
      <c r="DW30" s="9"/>
      <c r="DX30" s="10"/>
      <c r="DY30" s="7"/>
      <c r="DZ30" s="7"/>
      <c r="EA30" s="7"/>
      <c r="EB30" s="7"/>
      <c r="EC30" s="7"/>
      <c r="ED30" s="9"/>
      <c r="EE30" s="10"/>
      <c r="EF30" s="7"/>
      <c r="EG30" s="7"/>
      <c r="EH30" s="93"/>
      <c r="EI30" s="34"/>
      <c r="EJ30" s="8"/>
      <c r="EK30" s="9"/>
      <c r="EL30" s="10"/>
      <c r="EM30" s="7"/>
      <c r="EN30" s="7"/>
      <c r="EO30" s="7"/>
      <c r="EP30" s="7"/>
      <c r="EQ30" s="7"/>
      <c r="ER30" s="9"/>
      <c r="ES30" s="10"/>
      <c r="ET30" s="7"/>
      <c r="EU30" s="7"/>
      <c r="EV30" s="7"/>
      <c r="EW30" s="7"/>
      <c r="EX30" s="7"/>
      <c r="EY30" s="9"/>
      <c r="EZ30" s="10"/>
      <c r="FA30" s="7"/>
      <c r="FB30" s="7"/>
      <c r="FC30" s="7"/>
      <c r="FD30" s="7"/>
      <c r="FE30" s="7"/>
      <c r="FF30" s="9"/>
      <c r="FG30" s="10"/>
      <c r="FH30" s="7"/>
      <c r="FI30" s="7"/>
      <c r="FJ30" s="7"/>
      <c r="FK30" s="7"/>
      <c r="FL30" s="7"/>
      <c r="FM30" s="97"/>
      <c r="FN30" s="100"/>
      <c r="FO30" s="7"/>
      <c r="FP30" s="7"/>
      <c r="FQ30" s="7"/>
      <c r="FR30" s="7"/>
      <c r="FS30" s="7"/>
      <c r="FT30" s="9"/>
      <c r="FU30" s="10"/>
      <c r="FV30" s="7"/>
      <c r="FW30" s="7"/>
      <c r="FX30" s="7"/>
      <c r="FY30" s="7"/>
      <c r="FZ30" s="7"/>
      <c r="GA30" s="9"/>
      <c r="GB30" s="10"/>
      <c r="GC30" s="7"/>
      <c r="GD30" s="7"/>
      <c r="GE30" s="7"/>
      <c r="GF30" s="7"/>
      <c r="GG30" s="7"/>
      <c r="GH30" s="9"/>
      <c r="GI30" s="10"/>
      <c r="GJ30" s="7"/>
      <c r="GK30" s="7"/>
      <c r="GL30" s="7"/>
      <c r="GM30" s="7"/>
      <c r="GN30" s="7"/>
      <c r="GO30" s="9"/>
      <c r="GP30" s="10"/>
      <c r="GQ30" s="55"/>
      <c r="GR30" s="16"/>
      <c r="GS30" s="34"/>
      <c r="GT30" s="7"/>
      <c r="GU30" s="7"/>
      <c r="GV30" s="9"/>
      <c r="GW30" s="10"/>
      <c r="GX30" s="7"/>
      <c r="GY30" s="7"/>
      <c r="GZ30" s="7"/>
      <c r="HA30" s="7"/>
      <c r="HB30" s="7"/>
      <c r="HC30" s="9"/>
      <c r="HD30" s="10"/>
      <c r="HE30" s="7"/>
      <c r="HF30" s="7"/>
      <c r="HG30" s="7"/>
      <c r="HH30" s="7"/>
      <c r="HI30" s="7"/>
      <c r="HJ30" s="9"/>
      <c r="HK30" s="10"/>
      <c r="HL30" s="7"/>
      <c r="HM30" s="7"/>
      <c r="HN30" s="7"/>
      <c r="HO30" s="7"/>
      <c r="HP30" s="7"/>
      <c r="HQ30" s="9"/>
      <c r="HR30" s="10"/>
      <c r="HS30" s="7"/>
      <c r="HT30" s="7"/>
      <c r="HU30" s="7"/>
      <c r="HV30" s="101"/>
      <c r="HW30" s="34"/>
      <c r="HX30" s="9"/>
      <c r="HY30" s="103"/>
    </row>
    <row r="31" spans="1:233" x14ac:dyDescent="0.3">
      <c r="A31" s="41" t="s">
        <v>32</v>
      </c>
      <c r="B31" s="11" t="s">
        <v>31</v>
      </c>
      <c r="C31" s="7"/>
      <c r="D31" s="7"/>
      <c r="E31" s="5">
        <f>234.344+1464.65+761.618+140.6064+12+23.62+49.6+240+316.3644+21.091+49.2122+110.7275+157.3133+55.9496</f>
        <v>3637.0963999999994</v>
      </c>
      <c r="F31" s="5" t="s">
        <v>10</v>
      </c>
      <c r="G31" s="5">
        <v>9.5</v>
      </c>
      <c r="H31" s="5">
        <f t="shared" si="140"/>
        <v>382.85225263157889</v>
      </c>
      <c r="I31" s="5" t="s">
        <v>15</v>
      </c>
      <c r="J31" s="5">
        <v>8</v>
      </c>
      <c r="K31" s="5" t="s">
        <v>19</v>
      </c>
      <c r="L31" s="5">
        <f t="shared" si="141"/>
        <v>47.856531578947362</v>
      </c>
      <c r="M31" s="5" t="s">
        <v>20</v>
      </c>
      <c r="N31" s="24">
        <f t="shared" si="142"/>
        <v>47.856531578947362</v>
      </c>
      <c r="O31" s="42" t="s">
        <v>21</v>
      </c>
      <c r="P31" s="7"/>
      <c r="Q31" s="34"/>
      <c r="R31" s="7"/>
      <c r="S31" s="7"/>
      <c r="T31" s="7"/>
      <c r="U31" s="7"/>
      <c r="V31" s="9"/>
      <c r="W31" s="10"/>
      <c r="X31" s="8"/>
      <c r="Y31" s="7"/>
      <c r="Z31" s="7"/>
      <c r="AA31" s="7"/>
      <c r="AB31" s="7"/>
      <c r="AC31" s="9"/>
      <c r="AD31" s="10"/>
      <c r="AE31" s="7"/>
      <c r="AF31" s="7"/>
      <c r="AG31" s="7"/>
      <c r="AH31" s="7"/>
      <c r="AI31" s="7"/>
      <c r="AJ31" s="9"/>
      <c r="AK31" s="10"/>
      <c r="AL31" s="7"/>
      <c r="AM31" s="7"/>
      <c r="AN31" s="7"/>
      <c r="AO31" s="7"/>
      <c r="AP31" s="7"/>
      <c r="AQ31" s="9"/>
      <c r="AR31" s="10"/>
      <c r="AS31" s="7"/>
      <c r="AT31" s="7"/>
      <c r="AU31" s="16"/>
      <c r="AV31" s="34"/>
      <c r="AW31" s="7"/>
      <c r="AX31" s="9"/>
      <c r="AY31" s="10"/>
      <c r="AZ31" s="8"/>
      <c r="BA31" s="7"/>
      <c r="BB31" s="7"/>
      <c r="BC31" s="7"/>
      <c r="BD31" s="7"/>
      <c r="BE31" s="9"/>
      <c r="BF31" s="10"/>
      <c r="BG31" s="7"/>
      <c r="BH31" s="7"/>
      <c r="BI31" s="7"/>
      <c r="BJ31" s="7"/>
      <c r="BK31" s="7"/>
      <c r="BL31" s="9"/>
      <c r="BM31" s="10"/>
      <c r="BN31" s="7"/>
      <c r="BO31" s="7"/>
      <c r="BP31" s="7"/>
      <c r="BQ31" s="7"/>
      <c r="BR31" s="7"/>
      <c r="BS31" s="9"/>
      <c r="BT31" s="10"/>
      <c r="BU31" s="7"/>
      <c r="BV31" s="7"/>
      <c r="BW31" s="7"/>
      <c r="BX31" s="7"/>
      <c r="BY31" s="16"/>
      <c r="BZ31" s="86"/>
      <c r="CA31" s="10"/>
      <c r="CB31" s="10"/>
      <c r="CC31" s="7"/>
      <c r="CD31" s="7"/>
      <c r="CE31" s="8"/>
      <c r="CF31" s="7"/>
      <c r="CG31" s="9"/>
      <c r="CH31" s="10"/>
      <c r="CI31" s="7"/>
      <c r="CJ31" s="7"/>
      <c r="CK31" s="7"/>
      <c r="CL31" s="7"/>
      <c r="CM31" s="7"/>
      <c r="CN31" s="9"/>
      <c r="CO31" s="10"/>
      <c r="CP31" s="7"/>
      <c r="CQ31" s="7"/>
      <c r="CR31" s="7"/>
      <c r="CS31" s="7"/>
      <c r="CT31" s="7"/>
      <c r="CU31" s="9"/>
      <c r="CV31" s="10"/>
      <c r="CW31" s="7"/>
      <c r="CX31" s="7"/>
      <c r="CY31" s="7"/>
      <c r="CZ31" s="7"/>
      <c r="DA31" s="7"/>
      <c r="DB31" s="9"/>
      <c r="DC31" s="10"/>
      <c r="DD31" s="16"/>
      <c r="DE31" s="34"/>
      <c r="DF31" s="7"/>
      <c r="DG31" s="10"/>
      <c r="DH31" s="7"/>
      <c r="DI31" s="9"/>
      <c r="DJ31" s="10"/>
      <c r="DK31" s="7"/>
      <c r="DL31" s="7"/>
      <c r="DM31" s="7"/>
      <c r="DN31" s="7"/>
      <c r="DO31" s="7"/>
      <c r="DP31" s="9"/>
      <c r="DQ31" s="10"/>
      <c r="DR31" s="7"/>
      <c r="DS31" s="7"/>
      <c r="DT31" s="7"/>
      <c r="DU31" s="7"/>
      <c r="DV31" s="7"/>
      <c r="DW31" s="9"/>
      <c r="DX31" s="10"/>
      <c r="DY31" s="7"/>
      <c r="DZ31" s="7"/>
      <c r="EA31" s="7"/>
      <c r="EB31" s="7"/>
      <c r="EC31" s="7"/>
      <c r="ED31" s="9"/>
      <c r="EE31" s="10"/>
      <c r="EF31" s="7"/>
      <c r="EG31" s="7"/>
      <c r="EH31" s="16"/>
      <c r="EI31" s="34"/>
      <c r="EJ31" s="7"/>
      <c r="EK31" s="9"/>
      <c r="EL31" s="10"/>
      <c r="EM31" s="7"/>
      <c r="EN31" s="7"/>
      <c r="EO31" s="7"/>
      <c r="EP31" s="7"/>
      <c r="EQ31" s="7"/>
      <c r="ER31" s="9"/>
      <c r="ES31" s="10"/>
      <c r="ET31" s="7"/>
      <c r="EU31" s="7"/>
      <c r="EV31" s="7"/>
      <c r="EW31" s="7"/>
      <c r="EX31" s="7"/>
      <c r="EY31" s="9"/>
      <c r="EZ31" s="10"/>
      <c r="FA31" s="7"/>
      <c r="FB31" s="7"/>
      <c r="FC31" s="7"/>
      <c r="FD31" s="7"/>
      <c r="FE31" s="7"/>
      <c r="FF31" s="9"/>
      <c r="FG31" s="10"/>
      <c r="FH31" s="7"/>
      <c r="FI31" s="7"/>
      <c r="FJ31" s="7"/>
      <c r="FK31" s="7"/>
      <c r="FL31" s="7"/>
      <c r="FM31" s="97"/>
      <c r="FN31" s="100"/>
      <c r="FO31" s="7"/>
      <c r="FP31" s="7"/>
      <c r="FQ31" s="7"/>
      <c r="FR31" s="7"/>
      <c r="FS31" s="7"/>
      <c r="FT31" s="9"/>
      <c r="FU31" s="10"/>
      <c r="FV31" s="7"/>
      <c r="FW31" s="7"/>
      <c r="FX31" s="7"/>
      <c r="FY31" s="7"/>
      <c r="FZ31" s="7"/>
      <c r="GA31" s="9"/>
      <c r="GB31" s="10"/>
      <c r="GC31" s="7"/>
      <c r="GD31" s="7"/>
      <c r="GE31" s="7"/>
      <c r="GF31" s="7"/>
      <c r="GG31" s="7"/>
      <c r="GH31" s="9"/>
      <c r="GI31" s="10"/>
      <c r="GJ31" s="7"/>
      <c r="GK31" s="7"/>
      <c r="GL31" s="7"/>
      <c r="GM31" s="7"/>
      <c r="GN31" s="7"/>
      <c r="GO31" s="9"/>
      <c r="GP31" s="10"/>
      <c r="GQ31" s="7"/>
      <c r="GR31" s="16"/>
      <c r="GS31" s="34"/>
      <c r="GT31" s="7"/>
      <c r="GU31" s="7"/>
      <c r="GV31" s="9"/>
      <c r="GW31" s="10"/>
      <c r="GX31" s="7"/>
      <c r="GY31" s="7"/>
      <c r="GZ31" s="7"/>
      <c r="HA31" s="7"/>
      <c r="HB31" s="7"/>
      <c r="HC31" s="9"/>
      <c r="HD31" s="10"/>
      <c r="HE31" s="7"/>
      <c r="HF31" s="7"/>
      <c r="HG31" s="7"/>
      <c r="HH31" s="7"/>
      <c r="HI31" s="7"/>
      <c r="HJ31" s="9"/>
      <c r="HK31" s="10"/>
      <c r="HL31" s="7"/>
      <c r="HM31" s="7"/>
      <c r="HN31" s="7"/>
      <c r="HO31" s="7"/>
      <c r="HP31" s="7"/>
      <c r="HQ31" s="9"/>
      <c r="HR31" s="10"/>
      <c r="HS31" s="8"/>
      <c r="HT31" s="7"/>
      <c r="HU31" s="7"/>
      <c r="HV31" s="16"/>
      <c r="HW31" s="34"/>
      <c r="HX31" s="9"/>
      <c r="HY31" s="103"/>
    </row>
    <row r="32" spans="1:233" x14ac:dyDescent="0.3">
      <c r="A32" s="41"/>
      <c r="B32" s="11" t="s">
        <v>75</v>
      </c>
      <c r="C32" s="7"/>
      <c r="D32" s="7"/>
      <c r="E32" s="5"/>
      <c r="F32" s="5"/>
      <c r="G32" s="5"/>
      <c r="H32" s="5"/>
      <c r="I32" s="5"/>
      <c r="J32" s="5"/>
      <c r="K32" s="5"/>
      <c r="L32" s="5"/>
      <c r="M32" s="5"/>
      <c r="N32" s="24">
        <f>0.45*N31</f>
        <v>21.535439210526313</v>
      </c>
      <c r="O32" s="42"/>
      <c r="P32" s="7"/>
      <c r="Q32" s="34"/>
      <c r="R32" s="7"/>
      <c r="S32" s="7"/>
      <c r="T32" s="7"/>
      <c r="U32" s="7"/>
      <c r="V32" s="9"/>
      <c r="W32" s="10"/>
      <c r="X32" s="8"/>
      <c r="Y32" s="7"/>
      <c r="Z32" s="7"/>
      <c r="AA32" s="7"/>
      <c r="AB32" s="7"/>
      <c r="AC32" s="9"/>
      <c r="AD32" s="10"/>
      <c r="AE32" s="7"/>
      <c r="AF32" s="7"/>
      <c r="AG32" s="7"/>
      <c r="AH32" s="7"/>
      <c r="AI32" s="7"/>
      <c r="AJ32" s="9"/>
      <c r="AK32" s="10"/>
      <c r="AL32" s="7"/>
      <c r="AM32" s="7"/>
      <c r="AN32" s="7"/>
      <c r="AO32" s="7"/>
      <c r="AP32" s="7"/>
      <c r="AQ32" s="9"/>
      <c r="AR32" s="10"/>
      <c r="AS32" s="7"/>
      <c r="AT32" s="7"/>
      <c r="AU32" s="16"/>
      <c r="AV32" s="34"/>
      <c r="AW32" s="7"/>
      <c r="AX32" s="9"/>
      <c r="AY32" s="10"/>
      <c r="AZ32" s="8"/>
      <c r="BA32" s="7"/>
      <c r="BB32" s="7"/>
      <c r="BC32" s="7"/>
      <c r="BD32" s="7"/>
      <c r="BE32" s="9"/>
      <c r="BF32" s="10"/>
      <c r="BG32" s="7"/>
      <c r="BH32" s="7"/>
      <c r="BI32" s="7"/>
      <c r="BJ32" s="7"/>
      <c r="BK32" s="7"/>
      <c r="BL32" s="9"/>
      <c r="BM32" s="10"/>
      <c r="BN32" s="7"/>
      <c r="BO32" s="7"/>
      <c r="BP32" s="7"/>
      <c r="BQ32" s="7"/>
      <c r="BR32" s="7"/>
      <c r="BS32" s="9"/>
      <c r="BT32" s="10"/>
      <c r="BU32" s="7"/>
      <c r="BV32" s="7"/>
      <c r="BW32" s="7"/>
      <c r="BX32" s="7"/>
      <c r="BY32" s="16"/>
      <c r="BZ32" s="86"/>
      <c r="CA32" s="10"/>
      <c r="CB32" s="10"/>
      <c r="CC32" s="7"/>
      <c r="CD32" s="7"/>
      <c r="CE32" s="8"/>
      <c r="CF32" s="7"/>
      <c r="CG32" s="9"/>
      <c r="CH32" s="10"/>
      <c r="CI32" s="7"/>
      <c r="CJ32" s="7"/>
      <c r="CK32" s="7"/>
      <c r="CL32" s="7"/>
      <c r="CM32" s="7"/>
      <c r="CN32" s="9"/>
      <c r="CO32" s="10"/>
      <c r="CP32" s="7"/>
      <c r="CQ32" s="7"/>
      <c r="CR32" s="7"/>
      <c r="CS32" s="7"/>
      <c r="CT32" s="7"/>
      <c r="CU32" s="9"/>
      <c r="CV32" s="10"/>
      <c r="CW32" s="7"/>
      <c r="CX32" s="7"/>
      <c r="CY32" s="7"/>
      <c r="CZ32" s="7"/>
      <c r="DA32" s="7"/>
      <c r="DB32" s="9"/>
      <c r="DC32" s="10"/>
      <c r="DD32" s="16"/>
      <c r="DE32" s="34"/>
      <c r="DF32" s="7"/>
      <c r="DG32" s="10"/>
      <c r="DH32" s="7"/>
      <c r="DI32" s="9"/>
      <c r="DJ32" s="10"/>
      <c r="DK32" s="7"/>
      <c r="DL32" s="7"/>
      <c r="DM32" s="7"/>
      <c r="DN32" s="7"/>
      <c r="DO32" s="7"/>
      <c r="DP32" s="9"/>
      <c r="DQ32" s="10"/>
      <c r="DR32" s="7"/>
      <c r="DS32" s="7"/>
      <c r="DT32" s="7"/>
      <c r="DU32" s="7"/>
      <c r="DV32" s="7"/>
      <c r="DW32" s="9"/>
      <c r="DX32" s="10"/>
      <c r="DY32" s="7"/>
      <c r="DZ32" s="7"/>
      <c r="EA32" s="7"/>
      <c r="EB32" s="7"/>
      <c r="EC32" s="7"/>
      <c r="ED32" s="9"/>
      <c r="EE32" s="10"/>
      <c r="EF32" s="7"/>
      <c r="EG32" s="7"/>
      <c r="EH32" s="16"/>
      <c r="EI32" s="34"/>
      <c r="EJ32" s="8"/>
      <c r="EK32" s="9"/>
      <c r="EL32" s="10"/>
      <c r="EM32" s="7"/>
      <c r="EN32" s="7"/>
      <c r="EO32" s="7"/>
      <c r="EP32" s="7"/>
      <c r="EQ32" s="7"/>
      <c r="ER32" s="9"/>
      <c r="ES32" s="10"/>
      <c r="ET32" s="7"/>
      <c r="EU32" s="7"/>
      <c r="EV32" s="7"/>
      <c r="EW32" s="7"/>
      <c r="EX32" s="7"/>
      <c r="EY32" s="9"/>
      <c r="EZ32" s="10"/>
      <c r="FA32" s="7"/>
      <c r="FB32" s="7"/>
      <c r="FC32" s="7"/>
      <c r="FD32" s="7"/>
      <c r="FE32" s="7"/>
      <c r="FF32" s="9"/>
      <c r="FG32" s="10"/>
      <c r="FH32" s="7"/>
      <c r="FI32" s="7"/>
      <c r="FJ32" s="7"/>
      <c r="FK32" s="7"/>
      <c r="FL32" s="7"/>
      <c r="FM32" s="97"/>
      <c r="FN32" s="100"/>
      <c r="FO32" s="7"/>
      <c r="FP32" s="7"/>
      <c r="FQ32" s="7"/>
      <c r="FR32" s="8"/>
      <c r="FS32" s="8"/>
      <c r="FT32" s="9"/>
      <c r="FU32" s="10"/>
      <c r="FV32" s="7"/>
      <c r="FW32" s="7"/>
      <c r="FX32" s="7"/>
      <c r="FY32" s="7"/>
      <c r="FZ32" s="7"/>
      <c r="GA32" s="9"/>
      <c r="GB32" s="10"/>
      <c r="GC32" s="7"/>
      <c r="GD32" s="7"/>
      <c r="GE32" s="7"/>
      <c r="GF32" s="7"/>
      <c r="GG32" s="7"/>
      <c r="GH32" s="9"/>
      <c r="GI32" s="10"/>
      <c r="GJ32" s="7"/>
      <c r="GK32" s="7"/>
      <c r="GL32" s="7"/>
      <c r="GM32" s="7"/>
      <c r="GN32" s="7"/>
      <c r="GO32" s="9"/>
      <c r="GP32" s="10"/>
      <c r="GQ32" s="8"/>
      <c r="GR32" s="101"/>
      <c r="GS32" s="54"/>
      <c r="GT32" s="55"/>
      <c r="GU32" s="55"/>
      <c r="GV32" s="9"/>
      <c r="GW32" s="10"/>
      <c r="GX32" s="55"/>
      <c r="GY32" s="55"/>
      <c r="GZ32" s="55"/>
      <c r="HA32" s="55"/>
      <c r="HB32" s="55"/>
      <c r="HC32" s="9"/>
      <c r="HD32" s="10"/>
      <c r="HE32" s="55"/>
      <c r="HF32" s="55"/>
      <c r="HG32" s="55"/>
      <c r="HH32" s="55"/>
      <c r="HI32" s="55"/>
      <c r="HJ32" s="9"/>
      <c r="HK32" s="10"/>
      <c r="HL32" s="55"/>
      <c r="HM32" s="55"/>
      <c r="HN32" s="55"/>
      <c r="HO32" s="55"/>
      <c r="HP32" s="55"/>
      <c r="HQ32" s="9"/>
      <c r="HR32" s="10"/>
      <c r="HS32" s="55"/>
      <c r="HT32" s="55"/>
      <c r="HU32" s="55"/>
      <c r="HV32" s="16"/>
      <c r="HW32" s="34"/>
      <c r="HX32" s="9"/>
      <c r="HY32" s="103"/>
    </row>
    <row r="33" spans="1:233" x14ac:dyDescent="0.3">
      <c r="A33" s="41"/>
      <c r="B33" s="11" t="s">
        <v>76</v>
      </c>
      <c r="C33" s="7"/>
      <c r="D33" s="7"/>
      <c r="E33" s="5"/>
      <c r="F33" s="5"/>
      <c r="G33" s="5"/>
      <c r="H33" s="5"/>
      <c r="I33" s="5"/>
      <c r="J33" s="5"/>
      <c r="K33" s="5"/>
      <c r="L33" s="5"/>
      <c r="M33" s="5"/>
      <c r="N33" s="24">
        <f>0.3*N31</f>
        <v>14.356959473684208</v>
      </c>
      <c r="O33" s="42"/>
      <c r="P33" s="7"/>
      <c r="Q33" s="34"/>
      <c r="R33" s="7"/>
      <c r="S33" s="7"/>
      <c r="T33" s="7"/>
      <c r="U33" s="7"/>
      <c r="V33" s="9"/>
      <c r="W33" s="10"/>
      <c r="X33" s="8"/>
      <c r="Y33" s="7"/>
      <c r="Z33" s="7"/>
      <c r="AA33" s="7"/>
      <c r="AB33" s="7"/>
      <c r="AC33" s="9"/>
      <c r="AD33" s="10"/>
      <c r="AE33" s="7"/>
      <c r="AF33" s="7"/>
      <c r="AG33" s="7"/>
      <c r="AH33" s="7"/>
      <c r="AI33" s="7"/>
      <c r="AJ33" s="9"/>
      <c r="AK33" s="10"/>
      <c r="AL33" s="7"/>
      <c r="AM33" s="7"/>
      <c r="AN33" s="7"/>
      <c r="AO33" s="8"/>
      <c r="AP33" s="8"/>
      <c r="AQ33" s="9"/>
      <c r="AR33" s="10"/>
      <c r="AS33" s="8"/>
      <c r="AT33" s="8"/>
      <c r="AU33" s="17"/>
      <c r="AV33" s="35"/>
      <c r="AW33" s="8"/>
      <c r="AX33" s="9"/>
      <c r="AY33" s="10"/>
      <c r="AZ33" s="8"/>
      <c r="BA33" s="8"/>
      <c r="BB33" s="8"/>
      <c r="BC33" s="8"/>
      <c r="BD33" s="8"/>
      <c r="BE33" s="9"/>
      <c r="BF33" s="10"/>
      <c r="BG33" s="8"/>
      <c r="BH33" s="8"/>
      <c r="BI33" s="8"/>
      <c r="BJ33" s="8"/>
      <c r="BK33" s="7"/>
      <c r="BL33" s="9"/>
      <c r="BM33" s="10"/>
      <c r="BN33" s="7"/>
      <c r="BO33" s="7"/>
      <c r="BP33" s="7"/>
      <c r="BQ33" s="7"/>
      <c r="BR33" s="7"/>
      <c r="BS33" s="9"/>
      <c r="BT33" s="10"/>
      <c r="BU33" s="7"/>
      <c r="BV33" s="7"/>
      <c r="BW33" s="7"/>
      <c r="BX33" s="7"/>
      <c r="BY33" s="16"/>
      <c r="BZ33" s="86"/>
      <c r="CA33" s="10"/>
      <c r="CB33" s="10"/>
      <c r="CC33" s="7"/>
      <c r="CD33" s="7"/>
      <c r="CE33" s="8"/>
      <c r="CF33" s="7"/>
      <c r="CG33" s="9"/>
      <c r="CH33" s="10"/>
      <c r="CI33" s="7"/>
      <c r="CJ33" s="7"/>
      <c r="CK33" s="7"/>
      <c r="CL33" s="7"/>
      <c r="CM33" s="7"/>
      <c r="CN33" s="9"/>
      <c r="CO33" s="10"/>
      <c r="CP33" s="7"/>
      <c r="CQ33" s="7"/>
      <c r="CR33" s="67"/>
      <c r="CS33" s="65"/>
      <c r="CT33" s="65"/>
      <c r="CU33" s="9"/>
      <c r="CV33" s="10"/>
      <c r="CW33" s="65"/>
      <c r="CX33" s="65"/>
      <c r="CY33" s="65"/>
      <c r="CZ33" s="65"/>
      <c r="DA33" s="65"/>
      <c r="DB33" s="9"/>
      <c r="DC33" s="10"/>
      <c r="DD33" s="88"/>
      <c r="DE33" s="94"/>
      <c r="DF33" s="65"/>
      <c r="DG33" s="10"/>
      <c r="DH33" s="65"/>
      <c r="DI33" s="9"/>
      <c r="DJ33" s="10"/>
      <c r="DK33" s="65"/>
      <c r="DL33" s="65"/>
      <c r="DM33" s="7"/>
      <c r="DN33" s="7"/>
      <c r="DO33" s="7"/>
      <c r="DP33" s="9"/>
      <c r="DQ33" s="10"/>
      <c r="DR33" s="7"/>
      <c r="DS33" s="7"/>
      <c r="DT33" s="7"/>
      <c r="DU33" s="7"/>
      <c r="DV33" s="7"/>
      <c r="DW33" s="9"/>
      <c r="DX33" s="10"/>
      <c r="DY33" s="7"/>
      <c r="DZ33" s="7"/>
      <c r="EA33" s="7"/>
      <c r="EB33" s="7"/>
      <c r="EC33" s="7"/>
      <c r="ED33" s="9"/>
      <c r="EE33" s="10"/>
      <c r="EF33" s="7"/>
      <c r="EG33" s="7"/>
      <c r="EH33" s="16"/>
      <c r="EI33" s="34"/>
      <c r="EJ33" s="7"/>
      <c r="EK33" s="9"/>
      <c r="EL33" s="10"/>
      <c r="EM33" s="7"/>
      <c r="EN33" s="7"/>
      <c r="EO33" s="7"/>
      <c r="EP33" s="7"/>
      <c r="EQ33" s="7"/>
      <c r="ER33" s="9"/>
      <c r="ES33" s="10"/>
      <c r="ET33" s="7"/>
      <c r="EU33" s="7"/>
      <c r="EV33" s="7"/>
      <c r="EW33" s="7"/>
      <c r="EX33" s="7"/>
      <c r="EY33" s="9"/>
      <c r="EZ33" s="10"/>
      <c r="FA33" s="7"/>
      <c r="FB33" s="7"/>
      <c r="FC33" s="7"/>
      <c r="FD33" s="7"/>
      <c r="FE33" s="7"/>
      <c r="FF33" s="9"/>
      <c r="FG33" s="10"/>
      <c r="FH33" s="7"/>
      <c r="FI33" s="7"/>
      <c r="FJ33" s="7"/>
      <c r="FK33" s="7"/>
      <c r="FL33" s="7"/>
      <c r="FM33" s="97"/>
      <c r="FN33" s="100"/>
      <c r="FO33" s="7"/>
      <c r="FP33" s="7"/>
      <c r="FQ33" s="7"/>
      <c r="FR33" s="7"/>
      <c r="FS33" s="7"/>
      <c r="FT33" s="9"/>
      <c r="FU33" s="10"/>
      <c r="FV33" s="7"/>
      <c r="FW33" s="7"/>
      <c r="FX33" s="7"/>
      <c r="FY33" s="7"/>
      <c r="FZ33" s="7"/>
      <c r="GA33" s="9"/>
      <c r="GB33" s="10"/>
      <c r="GC33" s="7"/>
      <c r="GD33" s="7"/>
      <c r="GE33" s="7"/>
      <c r="GF33" s="7"/>
      <c r="GG33" s="7"/>
      <c r="GH33" s="9"/>
      <c r="GI33" s="10"/>
      <c r="GJ33" s="7"/>
      <c r="GK33" s="7"/>
      <c r="GL33" s="7"/>
      <c r="GM33" s="7"/>
      <c r="GN33" s="7"/>
      <c r="GO33" s="9"/>
      <c r="GP33" s="10"/>
      <c r="GQ33" s="7"/>
      <c r="GR33" s="16"/>
      <c r="GS33" s="34"/>
      <c r="GT33" s="7"/>
      <c r="GU33" s="7"/>
      <c r="GV33" s="9"/>
      <c r="GW33" s="10"/>
      <c r="GX33" s="7"/>
      <c r="GY33" s="7"/>
      <c r="GZ33" s="7"/>
      <c r="HA33" s="7"/>
      <c r="HB33" s="7"/>
      <c r="HC33" s="9"/>
      <c r="HD33" s="10"/>
      <c r="HE33" s="7"/>
      <c r="HF33" s="7"/>
      <c r="HG33" s="7"/>
      <c r="HH33" s="7"/>
      <c r="HI33" s="7"/>
      <c r="HJ33" s="9"/>
      <c r="HK33" s="10"/>
      <c r="HL33" s="7"/>
      <c r="HM33" s="7"/>
      <c r="HN33" s="7"/>
      <c r="HO33" s="7"/>
      <c r="HP33" s="7"/>
      <c r="HQ33" s="9"/>
      <c r="HR33" s="10"/>
      <c r="HS33" s="8"/>
      <c r="HT33" s="7"/>
      <c r="HU33" s="7"/>
      <c r="HV33" s="16"/>
      <c r="HW33" s="34"/>
      <c r="HX33" s="9"/>
      <c r="HY33" s="103"/>
    </row>
    <row r="34" spans="1:233" x14ac:dyDescent="0.3">
      <c r="A34" s="41"/>
      <c r="B34" s="11" t="s">
        <v>77</v>
      </c>
      <c r="C34" s="7"/>
      <c r="D34" s="7"/>
      <c r="E34" s="5"/>
      <c r="F34" s="5"/>
      <c r="G34" s="5"/>
      <c r="H34" s="5"/>
      <c r="I34" s="5"/>
      <c r="J34" s="5"/>
      <c r="K34" s="5"/>
      <c r="L34" s="5"/>
      <c r="M34" s="5"/>
      <c r="N34" s="24">
        <f>0.25*N31</f>
        <v>11.96413289473684</v>
      </c>
      <c r="O34" s="42"/>
      <c r="P34" s="7"/>
      <c r="Q34" s="34"/>
      <c r="R34" s="7"/>
      <c r="S34" s="7"/>
      <c r="T34" s="7"/>
      <c r="U34" s="7"/>
      <c r="V34" s="9"/>
      <c r="W34" s="10"/>
      <c r="X34" s="8"/>
      <c r="Y34" s="7"/>
      <c r="Z34" s="7"/>
      <c r="AA34" s="7"/>
      <c r="AB34" s="7"/>
      <c r="AC34" s="9"/>
      <c r="AD34" s="10"/>
      <c r="AE34" s="7"/>
      <c r="AF34" s="7"/>
      <c r="AG34" s="7"/>
      <c r="AH34" s="7"/>
      <c r="AI34" s="7"/>
      <c r="AJ34" s="9"/>
      <c r="AK34" s="10"/>
      <c r="AL34" s="7"/>
      <c r="AM34" s="7"/>
      <c r="AN34" s="7"/>
      <c r="AO34" s="7"/>
      <c r="AP34" s="7"/>
      <c r="AQ34" s="9"/>
      <c r="AR34" s="10"/>
      <c r="AS34" s="7"/>
      <c r="AT34" s="7"/>
      <c r="AU34" s="16"/>
      <c r="AV34" s="34"/>
      <c r="AW34" s="7"/>
      <c r="AX34" s="9"/>
      <c r="AY34" s="10"/>
      <c r="AZ34" s="8"/>
      <c r="BA34" s="7"/>
      <c r="BB34" s="7"/>
      <c r="BC34" s="7"/>
      <c r="BD34" s="7"/>
      <c r="BE34" s="9"/>
      <c r="BF34" s="10"/>
      <c r="BG34" s="7"/>
      <c r="BH34" s="7"/>
      <c r="BI34" s="7"/>
      <c r="BJ34" s="7"/>
      <c r="BK34" s="7"/>
      <c r="BL34" s="9"/>
      <c r="BM34" s="10"/>
      <c r="BN34" s="8"/>
      <c r="BO34" s="8"/>
      <c r="BP34" s="8"/>
      <c r="BQ34" s="8"/>
      <c r="BR34" s="8"/>
      <c r="BS34" s="9"/>
      <c r="BT34" s="10"/>
      <c r="BU34" s="8"/>
      <c r="BV34" s="8"/>
      <c r="BW34" s="8"/>
      <c r="BX34" s="8"/>
      <c r="BY34" s="17"/>
      <c r="BZ34" s="86"/>
      <c r="CA34" s="10"/>
      <c r="CB34" s="10"/>
      <c r="CC34" s="8"/>
      <c r="CD34" s="7"/>
      <c r="CE34" s="8"/>
      <c r="CF34" s="7"/>
      <c r="CG34" s="9"/>
      <c r="CH34" s="10"/>
      <c r="CI34" s="7"/>
      <c r="CJ34" s="7"/>
      <c r="CK34" s="7"/>
      <c r="CL34" s="7"/>
      <c r="CM34" s="7"/>
      <c r="CN34" s="9"/>
      <c r="CO34" s="10"/>
      <c r="CP34" s="7"/>
      <c r="CQ34" s="7"/>
      <c r="CR34" s="7"/>
      <c r="CS34" s="7"/>
      <c r="CT34" s="7"/>
      <c r="CU34" s="9"/>
      <c r="CV34" s="10"/>
      <c r="CW34" s="7"/>
      <c r="CX34" s="7"/>
      <c r="CY34" s="7"/>
      <c r="CZ34" s="7"/>
      <c r="DA34" s="7"/>
      <c r="DB34" s="9"/>
      <c r="DC34" s="10"/>
      <c r="DD34" s="16"/>
      <c r="DE34" s="34"/>
      <c r="DF34" s="7"/>
      <c r="DG34" s="10"/>
      <c r="DH34" s="7"/>
      <c r="DI34" s="9"/>
      <c r="DJ34" s="10"/>
      <c r="DK34" s="7"/>
      <c r="DL34" s="7"/>
      <c r="DM34" s="7"/>
      <c r="DN34" s="7"/>
      <c r="DO34" s="7"/>
      <c r="DP34" s="9"/>
      <c r="DQ34" s="10"/>
      <c r="DR34" s="66"/>
      <c r="DS34" s="66"/>
      <c r="DT34" s="66"/>
      <c r="DU34" s="66"/>
      <c r="DV34" s="66"/>
      <c r="DW34" s="9"/>
      <c r="DX34" s="10"/>
      <c r="DY34" s="66"/>
      <c r="DZ34" s="66"/>
      <c r="EA34" s="66"/>
      <c r="EB34" s="66"/>
      <c r="EC34" s="66"/>
      <c r="ED34" s="9"/>
      <c r="EE34" s="10"/>
      <c r="EF34" s="66"/>
      <c r="EG34" s="66"/>
      <c r="EH34" s="16"/>
      <c r="EI34" s="34"/>
      <c r="EJ34" s="7"/>
      <c r="EK34" s="9"/>
      <c r="EL34" s="10"/>
      <c r="EM34" s="7"/>
      <c r="EN34" s="7"/>
      <c r="EO34" s="7"/>
      <c r="EP34" s="7"/>
      <c r="EQ34" s="7"/>
      <c r="ER34" s="9"/>
      <c r="ES34" s="10"/>
      <c r="ET34" s="7"/>
      <c r="EU34" s="7"/>
      <c r="EV34" s="7"/>
      <c r="EW34" s="7"/>
      <c r="EX34" s="7"/>
      <c r="EY34" s="9"/>
      <c r="EZ34" s="10"/>
      <c r="FA34" s="7"/>
      <c r="FB34" s="7"/>
      <c r="FC34" s="7"/>
      <c r="FD34" s="7"/>
      <c r="FE34" s="7"/>
      <c r="FF34" s="9"/>
      <c r="FG34" s="10"/>
      <c r="FH34" s="7"/>
      <c r="FI34" s="7"/>
      <c r="FJ34" s="7"/>
      <c r="FK34" s="7"/>
      <c r="FL34" s="7"/>
      <c r="FM34" s="97"/>
      <c r="FN34" s="100"/>
      <c r="FO34" s="7"/>
      <c r="FP34" s="7"/>
      <c r="FQ34" s="7"/>
      <c r="FR34" s="7"/>
      <c r="FS34" s="7"/>
      <c r="FT34" s="9"/>
      <c r="FU34" s="10"/>
      <c r="FV34" s="7"/>
      <c r="FW34" s="7"/>
      <c r="FX34" s="7"/>
      <c r="FY34" s="7"/>
      <c r="FZ34" s="7"/>
      <c r="GA34" s="9"/>
      <c r="GB34" s="10"/>
      <c r="GC34" s="7"/>
      <c r="GD34" s="7"/>
      <c r="GE34" s="7"/>
      <c r="GF34" s="7"/>
      <c r="GG34" s="7"/>
      <c r="GH34" s="9"/>
      <c r="GI34" s="10"/>
      <c r="GJ34" s="7"/>
      <c r="GK34" s="7"/>
      <c r="GL34" s="7"/>
      <c r="GM34" s="7"/>
      <c r="GN34" s="7"/>
      <c r="GO34" s="9"/>
      <c r="GP34" s="10"/>
      <c r="GQ34" s="7"/>
      <c r="GR34" s="16"/>
      <c r="GS34" s="34"/>
      <c r="GT34" s="7"/>
      <c r="GU34" s="7"/>
      <c r="GV34" s="9"/>
      <c r="GW34" s="10"/>
      <c r="GX34" s="7"/>
      <c r="GY34" s="7"/>
      <c r="GZ34" s="7"/>
      <c r="HA34" s="7"/>
      <c r="HB34" s="7"/>
      <c r="HC34" s="9"/>
      <c r="HD34" s="10"/>
      <c r="HE34" s="7"/>
      <c r="HF34" s="7"/>
      <c r="HG34" s="7"/>
      <c r="HH34" s="7"/>
      <c r="HI34" s="7"/>
      <c r="HJ34" s="9"/>
      <c r="HK34" s="10"/>
      <c r="HL34" s="7"/>
      <c r="HM34" s="7"/>
      <c r="HN34" s="7"/>
      <c r="HO34" s="7"/>
      <c r="HP34" s="7"/>
      <c r="HQ34" s="9"/>
      <c r="HR34" s="10"/>
      <c r="HS34" s="8"/>
      <c r="HT34" s="7"/>
      <c r="HU34" s="7"/>
      <c r="HV34" s="16"/>
      <c r="HW34" s="34"/>
      <c r="HX34" s="9"/>
      <c r="HY34" s="103"/>
    </row>
    <row r="35" spans="1:233" x14ac:dyDescent="0.3">
      <c r="A35" s="41" t="s">
        <v>33</v>
      </c>
      <c r="B35" s="11" t="s">
        <v>18</v>
      </c>
      <c r="C35" s="7"/>
      <c r="D35" s="7"/>
      <c r="E35" s="5">
        <f>5.5271+92.118+17.0064+12.3+6.72+17.34+15.4121+3.7202+150+65+141.72+18.4236+6.6771</f>
        <v>551.96450000000004</v>
      </c>
      <c r="F35" s="5" t="s">
        <v>10</v>
      </c>
      <c r="G35" s="5">
        <v>9.5</v>
      </c>
      <c r="H35" s="5">
        <f t="shared" si="140"/>
        <v>58.101526315789478</v>
      </c>
      <c r="I35" s="5" t="s">
        <v>15</v>
      </c>
      <c r="J35" s="5">
        <v>8</v>
      </c>
      <c r="K35" s="5" t="s">
        <v>19</v>
      </c>
      <c r="L35" s="5">
        <f t="shared" si="141"/>
        <v>7.2626907894736847</v>
      </c>
      <c r="M35" s="5" t="s">
        <v>20</v>
      </c>
      <c r="N35" s="24">
        <f t="shared" si="142"/>
        <v>7.2626907894736847</v>
      </c>
      <c r="O35" s="42" t="s">
        <v>21</v>
      </c>
      <c r="P35" s="7"/>
      <c r="Q35" s="34"/>
      <c r="R35" s="7"/>
      <c r="S35" s="7"/>
      <c r="T35" s="7"/>
      <c r="U35" s="7"/>
      <c r="V35" s="9"/>
      <c r="W35" s="10"/>
      <c r="X35" s="8"/>
      <c r="Y35" s="7"/>
      <c r="Z35" s="7"/>
      <c r="AA35" s="7"/>
      <c r="AB35" s="7"/>
      <c r="AC35" s="9"/>
      <c r="AD35" s="10"/>
      <c r="AE35" s="7"/>
      <c r="AF35" s="7"/>
      <c r="AG35" s="7"/>
      <c r="AH35" s="7"/>
      <c r="AI35" s="7"/>
      <c r="AJ35" s="9"/>
      <c r="AK35" s="10"/>
      <c r="AL35" s="7"/>
      <c r="AM35" s="7"/>
      <c r="AN35" s="7"/>
      <c r="AO35" s="7"/>
      <c r="AP35" s="7"/>
      <c r="AQ35" s="9"/>
      <c r="AR35" s="10"/>
      <c r="AS35" s="7"/>
      <c r="AT35" s="7"/>
      <c r="AU35" s="16"/>
      <c r="AV35" s="34"/>
      <c r="AW35" s="7"/>
      <c r="AX35" s="9"/>
      <c r="AY35" s="10"/>
      <c r="AZ35" s="8"/>
      <c r="BA35" s="7"/>
      <c r="BB35" s="7"/>
      <c r="BC35" s="7"/>
      <c r="BD35" s="7"/>
      <c r="BE35" s="9"/>
      <c r="BF35" s="10"/>
      <c r="BG35" s="7"/>
      <c r="BH35" s="7"/>
      <c r="BI35" s="7"/>
      <c r="BJ35" s="7"/>
      <c r="BK35" s="7"/>
      <c r="BL35" s="9"/>
      <c r="BM35" s="10"/>
      <c r="BN35" s="7"/>
      <c r="BO35" s="7"/>
      <c r="BP35" s="7"/>
      <c r="BQ35" s="7"/>
      <c r="BR35" s="7"/>
      <c r="BS35" s="9"/>
      <c r="BT35" s="10"/>
      <c r="BU35" s="7"/>
      <c r="BV35" s="7"/>
      <c r="BW35" s="7"/>
      <c r="BX35" s="7"/>
      <c r="BY35" s="16"/>
      <c r="BZ35" s="86"/>
      <c r="CA35" s="10"/>
      <c r="CB35" s="10"/>
      <c r="CC35" s="7"/>
      <c r="CD35" s="7"/>
      <c r="CE35" s="8"/>
      <c r="CF35" s="7"/>
      <c r="CG35" s="9"/>
      <c r="CH35" s="10"/>
      <c r="CI35" s="7"/>
      <c r="CJ35" s="7"/>
      <c r="CK35" s="7"/>
      <c r="CL35" s="7"/>
      <c r="CM35" s="7"/>
      <c r="CN35" s="9"/>
      <c r="CO35" s="10"/>
      <c r="CP35" s="7"/>
      <c r="CQ35" s="7"/>
      <c r="CR35" s="7"/>
      <c r="CS35" s="7"/>
      <c r="CT35" s="7"/>
      <c r="CU35" s="9"/>
      <c r="CV35" s="10"/>
      <c r="CW35" s="7"/>
      <c r="CX35" s="7"/>
      <c r="CY35" s="7"/>
      <c r="CZ35" s="7"/>
      <c r="DA35" s="7"/>
      <c r="DB35" s="9"/>
      <c r="DC35" s="10"/>
      <c r="DD35" s="16"/>
      <c r="DE35" s="34"/>
      <c r="DF35" s="7"/>
      <c r="DG35" s="10"/>
      <c r="DH35" s="7"/>
      <c r="DI35" s="9"/>
      <c r="DJ35" s="10"/>
      <c r="DK35" s="7"/>
      <c r="DL35" s="7"/>
      <c r="DM35" s="7"/>
      <c r="DN35" s="7"/>
      <c r="DO35" s="7"/>
      <c r="DP35" s="9"/>
      <c r="DQ35" s="10"/>
      <c r="DR35" s="7"/>
      <c r="DS35" s="7"/>
      <c r="DT35" s="7"/>
      <c r="DU35" s="7"/>
      <c r="DV35" s="7"/>
      <c r="DW35" s="9"/>
      <c r="DX35" s="10"/>
      <c r="DY35" s="7"/>
      <c r="DZ35" s="7"/>
      <c r="EA35" s="7"/>
      <c r="EB35" s="7"/>
      <c r="EC35" s="7"/>
      <c r="ED35" s="9"/>
      <c r="EE35" s="10"/>
      <c r="EF35" s="7"/>
      <c r="EG35" s="7"/>
      <c r="EH35" s="16"/>
      <c r="EI35" s="34"/>
      <c r="EJ35" s="7"/>
      <c r="EK35" s="9"/>
      <c r="EL35" s="10"/>
      <c r="EM35" s="7"/>
      <c r="EN35" s="7"/>
      <c r="EO35" s="7"/>
      <c r="EP35" s="7"/>
      <c r="EQ35" s="7"/>
      <c r="ER35" s="9"/>
      <c r="ES35" s="10"/>
      <c r="ET35" s="7"/>
      <c r="EU35" s="7"/>
      <c r="EV35" s="7"/>
      <c r="EW35" s="7"/>
      <c r="EX35" s="7"/>
      <c r="EY35" s="9"/>
      <c r="EZ35" s="10"/>
      <c r="FA35" s="7"/>
      <c r="FB35" s="7"/>
      <c r="FC35" s="7"/>
      <c r="FD35" s="7"/>
      <c r="FE35" s="7"/>
      <c r="FF35" s="9"/>
      <c r="FG35" s="10"/>
      <c r="FH35" s="7"/>
      <c r="FI35" s="7"/>
      <c r="FJ35" s="7"/>
      <c r="FK35" s="7"/>
      <c r="FL35" s="7"/>
      <c r="FM35" s="97"/>
      <c r="FN35" s="100"/>
      <c r="FO35" s="7"/>
      <c r="FP35" s="7"/>
      <c r="FQ35" s="7"/>
      <c r="FR35" s="7"/>
      <c r="FS35" s="7"/>
      <c r="FT35" s="9"/>
      <c r="FU35" s="10"/>
      <c r="FV35" s="7"/>
      <c r="FW35" s="7"/>
      <c r="FX35" s="7"/>
      <c r="FY35" s="7"/>
      <c r="FZ35" s="7"/>
      <c r="GA35" s="9"/>
      <c r="GB35" s="10"/>
      <c r="GC35" s="7"/>
      <c r="GD35" s="7"/>
      <c r="GE35" s="7"/>
      <c r="GF35" s="7"/>
      <c r="GG35" s="7"/>
      <c r="GH35" s="9"/>
      <c r="GI35" s="10"/>
      <c r="GJ35" s="7"/>
      <c r="GK35" s="7"/>
      <c r="GL35" s="7"/>
      <c r="GM35" s="7"/>
      <c r="GN35" s="7"/>
      <c r="GO35" s="9"/>
      <c r="GP35" s="10"/>
      <c r="GQ35" s="7"/>
      <c r="GR35" s="16"/>
      <c r="GS35" s="34"/>
      <c r="GT35" s="7"/>
      <c r="GU35" s="7"/>
      <c r="GV35" s="9"/>
      <c r="GW35" s="10"/>
      <c r="GX35" s="7"/>
      <c r="GY35" s="7"/>
      <c r="GZ35" s="7"/>
      <c r="HA35" s="7"/>
      <c r="HB35" s="7"/>
      <c r="HC35" s="9"/>
      <c r="HD35" s="10"/>
      <c r="HE35" s="7"/>
      <c r="HF35" s="7"/>
      <c r="HG35" s="7"/>
      <c r="HH35" s="7"/>
      <c r="HI35" s="7"/>
      <c r="HJ35" s="9"/>
      <c r="HK35" s="10"/>
      <c r="HL35" s="7"/>
      <c r="HM35" s="7"/>
      <c r="HN35" s="7"/>
      <c r="HO35" s="7"/>
      <c r="HP35" s="7"/>
      <c r="HQ35" s="9"/>
      <c r="HR35" s="10"/>
      <c r="HS35" s="8"/>
      <c r="HT35" s="7"/>
      <c r="HU35" s="7"/>
      <c r="HV35" s="16"/>
      <c r="HW35" s="34"/>
      <c r="HX35" s="9"/>
      <c r="HY35" s="103"/>
    </row>
    <row r="36" spans="1:233" x14ac:dyDescent="0.3">
      <c r="A36" s="41"/>
      <c r="B36" s="11" t="s">
        <v>75</v>
      </c>
      <c r="C36" s="7"/>
      <c r="D36" s="7"/>
      <c r="E36" s="5"/>
      <c r="F36" s="5"/>
      <c r="G36" s="5"/>
      <c r="H36" s="5"/>
      <c r="I36" s="5"/>
      <c r="J36" s="5"/>
      <c r="K36" s="5"/>
      <c r="L36" s="5"/>
      <c r="M36" s="5"/>
      <c r="N36" s="24">
        <f>0.45*N35</f>
        <v>3.2682108552631584</v>
      </c>
      <c r="O36" s="42"/>
      <c r="P36" s="7"/>
      <c r="Q36" s="34"/>
      <c r="R36" s="7"/>
      <c r="S36" s="7"/>
      <c r="T36" s="7"/>
      <c r="U36" s="7"/>
      <c r="V36" s="9"/>
      <c r="W36" s="10"/>
      <c r="X36" s="8"/>
      <c r="Y36" s="7"/>
      <c r="Z36" s="7"/>
      <c r="AA36" s="7"/>
      <c r="AB36" s="7"/>
      <c r="AC36" s="9"/>
      <c r="AD36" s="10"/>
      <c r="AE36" s="7"/>
      <c r="AF36" s="7"/>
      <c r="AG36" s="7"/>
      <c r="AH36" s="7"/>
      <c r="AI36" s="7"/>
      <c r="AJ36" s="9"/>
      <c r="AK36" s="10"/>
      <c r="AL36" s="7"/>
      <c r="AM36" s="7"/>
      <c r="AN36" s="7"/>
      <c r="AO36" s="7"/>
      <c r="AP36" s="7"/>
      <c r="AQ36" s="9"/>
      <c r="AR36" s="10"/>
      <c r="AS36" s="7"/>
      <c r="AT36" s="7"/>
      <c r="AU36" s="16"/>
      <c r="AV36" s="34"/>
      <c r="AW36" s="7"/>
      <c r="AX36" s="9"/>
      <c r="AY36" s="10"/>
      <c r="AZ36" s="8"/>
      <c r="BA36" s="7"/>
      <c r="BB36" s="7"/>
      <c r="BC36" s="7"/>
      <c r="BD36" s="7"/>
      <c r="BE36" s="9"/>
      <c r="BF36" s="10"/>
      <c r="BG36" s="7"/>
      <c r="BH36" s="7"/>
      <c r="BI36" s="7"/>
      <c r="BJ36" s="7"/>
      <c r="BK36" s="7"/>
      <c r="BL36" s="9"/>
      <c r="BM36" s="10"/>
      <c r="BN36" s="7"/>
      <c r="BO36" s="7"/>
      <c r="BP36" s="7"/>
      <c r="BQ36" s="7"/>
      <c r="BR36" s="7"/>
      <c r="BS36" s="9"/>
      <c r="BT36" s="10"/>
      <c r="BU36" s="7"/>
      <c r="BV36" s="7"/>
      <c r="BW36" s="7"/>
      <c r="BX36" s="7"/>
      <c r="BY36" s="16"/>
      <c r="BZ36" s="86"/>
      <c r="CA36" s="10"/>
      <c r="CB36" s="10"/>
      <c r="CC36" s="7"/>
      <c r="CD36" s="7"/>
      <c r="CE36" s="8"/>
      <c r="CF36" s="7"/>
      <c r="CG36" s="9"/>
      <c r="CH36" s="10"/>
      <c r="CI36" s="7"/>
      <c r="CJ36" s="7"/>
      <c r="CK36" s="7"/>
      <c r="CL36" s="7"/>
      <c r="CM36" s="7"/>
      <c r="CN36" s="9"/>
      <c r="CO36" s="10"/>
      <c r="CP36" s="7"/>
      <c r="CQ36" s="7"/>
      <c r="CR36" s="7"/>
      <c r="CS36" s="7"/>
      <c r="CT36" s="7"/>
      <c r="CU36" s="9"/>
      <c r="CV36" s="10"/>
      <c r="CW36" s="7"/>
      <c r="CX36" s="7"/>
      <c r="CY36" s="7"/>
      <c r="CZ36" s="7"/>
      <c r="DA36" s="7"/>
      <c r="DB36" s="9"/>
      <c r="DC36" s="10"/>
      <c r="DD36" s="16"/>
      <c r="DE36" s="34"/>
      <c r="DF36" s="7"/>
      <c r="DG36" s="10"/>
      <c r="DH36" s="7"/>
      <c r="DI36" s="9"/>
      <c r="DJ36" s="10"/>
      <c r="DK36" s="7"/>
      <c r="DL36" s="7"/>
      <c r="DM36" s="7"/>
      <c r="DN36" s="7"/>
      <c r="DO36" s="7"/>
      <c r="DP36" s="9"/>
      <c r="DQ36" s="10"/>
      <c r="DR36" s="7"/>
      <c r="DS36" s="7"/>
      <c r="DT36" s="7"/>
      <c r="DU36" s="7"/>
      <c r="DV36" s="7"/>
      <c r="DW36" s="9"/>
      <c r="DX36" s="10"/>
      <c r="DY36" s="7"/>
      <c r="DZ36" s="7"/>
      <c r="EA36" s="7"/>
      <c r="EB36" s="7"/>
      <c r="EC36" s="7"/>
      <c r="ED36" s="9"/>
      <c r="EE36" s="10"/>
      <c r="EF36" s="7"/>
      <c r="EG36" s="7"/>
      <c r="EH36" s="16"/>
      <c r="EI36" s="34"/>
      <c r="EJ36" s="7"/>
      <c r="EK36" s="9"/>
      <c r="EL36" s="10"/>
      <c r="EM36" s="7"/>
      <c r="EN36" s="7"/>
      <c r="EO36" s="7"/>
      <c r="EP36" s="7"/>
      <c r="EQ36" s="7"/>
      <c r="ER36" s="9"/>
      <c r="ES36" s="10"/>
      <c r="ET36" s="7"/>
      <c r="EU36" s="7"/>
      <c r="EV36" s="7"/>
      <c r="EW36" s="7"/>
      <c r="EX36" s="7"/>
      <c r="EY36" s="9"/>
      <c r="EZ36" s="10"/>
      <c r="FA36" s="7"/>
      <c r="FB36" s="7"/>
      <c r="FC36" s="7"/>
      <c r="FD36" s="7"/>
      <c r="FE36" s="7"/>
      <c r="FF36" s="9"/>
      <c r="FG36" s="10"/>
      <c r="FH36" s="7"/>
      <c r="FI36" s="7"/>
      <c r="FJ36" s="7"/>
      <c r="FK36" s="7"/>
      <c r="FL36" s="7"/>
      <c r="FM36" s="97"/>
      <c r="FN36" s="100"/>
      <c r="FO36" s="7"/>
      <c r="FP36" s="7"/>
      <c r="FQ36" s="7"/>
      <c r="FR36" s="7"/>
      <c r="FS36" s="7"/>
      <c r="FT36" s="9"/>
      <c r="FU36" s="10"/>
      <c r="FV36" s="7"/>
      <c r="FW36" s="7"/>
      <c r="FX36" s="7"/>
      <c r="FY36" s="7"/>
      <c r="FZ36" s="7"/>
      <c r="GA36" s="9"/>
      <c r="GB36" s="10"/>
      <c r="GC36" s="7"/>
      <c r="GD36" s="7"/>
      <c r="GE36" s="7"/>
      <c r="GF36" s="7"/>
      <c r="GG36" s="7"/>
      <c r="GH36" s="9"/>
      <c r="GI36" s="10"/>
      <c r="GJ36" s="7"/>
      <c r="GK36" s="7"/>
      <c r="GL36" s="7"/>
      <c r="GM36" s="7"/>
      <c r="GN36" s="7"/>
      <c r="GO36" s="9"/>
      <c r="GP36" s="10"/>
      <c r="GQ36" s="7"/>
      <c r="GR36" s="16"/>
      <c r="GS36" s="34"/>
      <c r="GT36" s="7"/>
      <c r="GU36" s="7"/>
      <c r="GV36" s="9"/>
      <c r="GW36" s="10"/>
      <c r="GX36" s="7"/>
      <c r="GY36" s="7"/>
      <c r="GZ36" s="7"/>
      <c r="HA36" s="7"/>
      <c r="HB36" s="7"/>
      <c r="HC36" s="9"/>
      <c r="HD36" s="10"/>
      <c r="HE36" s="7"/>
      <c r="HF36" s="7"/>
      <c r="HG36" s="7"/>
      <c r="HH36" s="7"/>
      <c r="HI36" s="7"/>
      <c r="HJ36" s="9"/>
      <c r="HK36" s="10"/>
      <c r="HL36" s="7"/>
      <c r="HM36" s="7"/>
      <c r="HN36" s="7"/>
      <c r="HO36" s="55"/>
      <c r="HP36" s="55"/>
      <c r="HQ36" s="9"/>
      <c r="HR36" s="10"/>
      <c r="HS36" s="55"/>
      <c r="HT36" s="7"/>
      <c r="HU36" s="7"/>
      <c r="HV36" s="16"/>
      <c r="HW36" s="34"/>
      <c r="HX36" s="9"/>
      <c r="HY36" s="103"/>
    </row>
    <row r="37" spans="1:233" x14ac:dyDescent="0.3">
      <c r="A37" s="41"/>
      <c r="B37" s="11" t="s">
        <v>76</v>
      </c>
      <c r="C37" s="7"/>
      <c r="D37" s="7"/>
      <c r="E37" s="5"/>
      <c r="F37" s="5"/>
      <c r="G37" s="5"/>
      <c r="H37" s="5"/>
      <c r="I37" s="5"/>
      <c r="J37" s="5"/>
      <c r="K37" s="5"/>
      <c r="L37" s="5"/>
      <c r="M37" s="5"/>
      <c r="N37" s="24">
        <f>0.3*N35</f>
        <v>2.1788072368421054</v>
      </c>
      <c r="O37" s="42"/>
      <c r="P37" s="7"/>
      <c r="Q37" s="34"/>
      <c r="R37" s="7"/>
      <c r="S37" s="7"/>
      <c r="T37" s="7"/>
      <c r="U37" s="7"/>
      <c r="V37" s="9"/>
      <c r="W37" s="10"/>
      <c r="X37" s="8"/>
      <c r="Y37" s="7"/>
      <c r="Z37" s="7"/>
      <c r="AA37" s="7"/>
      <c r="AB37" s="7"/>
      <c r="AC37" s="9"/>
      <c r="AD37" s="10"/>
      <c r="AE37" s="7"/>
      <c r="AF37" s="7"/>
      <c r="AG37" s="7"/>
      <c r="AH37" s="7"/>
      <c r="AI37" s="7"/>
      <c r="AJ37" s="9"/>
      <c r="AK37" s="10"/>
      <c r="AL37" s="7"/>
      <c r="AM37" s="7"/>
      <c r="AN37" s="7"/>
      <c r="AO37" s="7"/>
      <c r="AP37" s="7"/>
      <c r="AQ37" s="9"/>
      <c r="AR37" s="10"/>
      <c r="AS37" s="7"/>
      <c r="AT37" s="7"/>
      <c r="AU37" s="16"/>
      <c r="AV37" s="34"/>
      <c r="AW37" s="7"/>
      <c r="AX37" s="9"/>
      <c r="AY37" s="10"/>
      <c r="AZ37" s="8"/>
      <c r="BA37" s="7"/>
      <c r="BB37" s="7"/>
      <c r="BC37" s="7"/>
      <c r="BD37" s="7"/>
      <c r="BE37" s="9"/>
      <c r="BF37" s="10"/>
      <c r="BG37" s="7"/>
      <c r="BH37" s="7"/>
      <c r="BI37" s="7"/>
      <c r="BJ37" s="7"/>
      <c r="BK37" s="7"/>
      <c r="BL37" s="9"/>
      <c r="BM37" s="10"/>
      <c r="BN37" s="7"/>
      <c r="BO37" s="7"/>
      <c r="BP37" s="7"/>
      <c r="BQ37" s="7"/>
      <c r="BR37" s="7"/>
      <c r="BS37" s="9"/>
      <c r="BT37" s="10"/>
      <c r="BU37" s="7"/>
      <c r="BV37" s="7"/>
      <c r="BW37" s="7"/>
      <c r="BX37" s="7"/>
      <c r="BY37" s="16"/>
      <c r="BZ37" s="86"/>
      <c r="CA37" s="10"/>
      <c r="CB37" s="10"/>
      <c r="CC37" s="7"/>
      <c r="CD37" s="7"/>
      <c r="CE37" s="8"/>
      <c r="CF37" s="7"/>
      <c r="CG37" s="9"/>
      <c r="CH37" s="10"/>
      <c r="CI37" s="7"/>
      <c r="CJ37" s="7"/>
      <c r="CK37" s="7"/>
      <c r="CL37" s="7"/>
      <c r="CM37" s="7"/>
      <c r="CN37" s="9"/>
      <c r="CO37" s="10"/>
      <c r="CP37" s="7"/>
      <c r="CQ37" s="7"/>
      <c r="CR37" s="7"/>
      <c r="CS37" s="7"/>
      <c r="CT37" s="7"/>
      <c r="CU37" s="9"/>
      <c r="CV37" s="10"/>
      <c r="CW37" s="7"/>
      <c r="CX37" s="7"/>
      <c r="CY37" s="7"/>
      <c r="CZ37" s="7"/>
      <c r="DA37" s="7"/>
      <c r="DB37" s="9"/>
      <c r="DC37" s="10"/>
      <c r="DD37" s="16"/>
      <c r="DE37" s="34"/>
      <c r="DF37" s="7"/>
      <c r="DG37" s="10"/>
      <c r="DH37" s="7"/>
      <c r="DI37" s="9"/>
      <c r="DJ37" s="10"/>
      <c r="DK37" s="65"/>
      <c r="DL37" s="65"/>
      <c r="DM37" s="7"/>
      <c r="DN37" s="7"/>
      <c r="DO37" s="7"/>
      <c r="DP37" s="9"/>
      <c r="DQ37" s="10"/>
      <c r="DR37" s="7"/>
      <c r="DS37" s="7"/>
      <c r="DT37" s="7"/>
      <c r="DU37" s="7"/>
      <c r="DV37" s="7"/>
      <c r="DW37" s="9"/>
      <c r="DX37" s="10"/>
      <c r="DY37" s="7"/>
      <c r="DZ37" s="7"/>
      <c r="EA37" s="7"/>
      <c r="EB37" s="7"/>
      <c r="EC37" s="7"/>
      <c r="ED37" s="9"/>
      <c r="EE37" s="10"/>
      <c r="EF37" s="7"/>
      <c r="EG37" s="7"/>
      <c r="EH37" s="16"/>
      <c r="EI37" s="34"/>
      <c r="EJ37" s="7"/>
      <c r="EK37" s="9"/>
      <c r="EL37" s="10"/>
      <c r="EM37" s="7"/>
      <c r="EN37" s="7"/>
      <c r="EO37" s="7"/>
      <c r="EP37" s="7"/>
      <c r="EQ37" s="7"/>
      <c r="ER37" s="9"/>
      <c r="ES37" s="10"/>
      <c r="ET37" s="7"/>
      <c r="EU37" s="7"/>
      <c r="EV37" s="7"/>
      <c r="EW37" s="7"/>
      <c r="EX37" s="7"/>
      <c r="EY37" s="9"/>
      <c r="EZ37" s="10"/>
      <c r="FA37" s="7"/>
      <c r="FB37" s="7"/>
      <c r="FC37" s="7"/>
      <c r="FD37" s="7"/>
      <c r="FE37" s="7"/>
      <c r="FF37" s="9"/>
      <c r="FG37" s="10"/>
      <c r="FH37" s="7"/>
      <c r="FI37" s="7"/>
      <c r="FJ37" s="7"/>
      <c r="FK37" s="7"/>
      <c r="FL37" s="7"/>
      <c r="FM37" s="97"/>
      <c r="FN37" s="100"/>
      <c r="FO37" s="7"/>
      <c r="FP37" s="7"/>
      <c r="FQ37" s="7"/>
      <c r="FR37" s="7"/>
      <c r="FS37" s="7"/>
      <c r="FT37" s="9"/>
      <c r="FU37" s="10"/>
      <c r="FV37" s="7"/>
      <c r="FW37" s="7"/>
      <c r="FX37" s="7"/>
      <c r="FY37" s="7"/>
      <c r="FZ37" s="7"/>
      <c r="GA37" s="9"/>
      <c r="GB37" s="10"/>
      <c r="GC37" s="7"/>
      <c r="GD37" s="7"/>
      <c r="GE37" s="7"/>
      <c r="GF37" s="7"/>
      <c r="GG37" s="7"/>
      <c r="GH37" s="9"/>
      <c r="GI37" s="10"/>
      <c r="GJ37" s="7"/>
      <c r="GK37" s="7"/>
      <c r="GL37" s="7"/>
      <c r="GM37" s="7"/>
      <c r="GN37" s="7"/>
      <c r="GO37" s="9"/>
      <c r="GP37" s="10"/>
      <c r="GQ37" s="7"/>
      <c r="GR37" s="16"/>
      <c r="GS37" s="34"/>
      <c r="GT37" s="7"/>
      <c r="GU37" s="7"/>
      <c r="GV37" s="9"/>
      <c r="GW37" s="10"/>
      <c r="GX37" s="7"/>
      <c r="GY37" s="7"/>
      <c r="GZ37" s="7"/>
      <c r="HA37" s="7"/>
      <c r="HB37" s="7"/>
      <c r="HC37" s="9"/>
      <c r="HD37" s="10"/>
      <c r="HE37" s="7"/>
      <c r="HF37" s="7"/>
      <c r="HG37" s="7"/>
      <c r="HH37" s="7"/>
      <c r="HI37" s="7"/>
      <c r="HJ37" s="9"/>
      <c r="HK37" s="10"/>
      <c r="HL37" s="7"/>
      <c r="HM37" s="7"/>
      <c r="HN37" s="7"/>
      <c r="HO37" s="7"/>
      <c r="HP37" s="7"/>
      <c r="HQ37" s="9"/>
      <c r="HR37" s="10"/>
      <c r="HS37" s="8"/>
      <c r="HT37" s="7"/>
      <c r="HU37" s="7"/>
      <c r="HV37" s="16"/>
      <c r="HW37" s="34"/>
      <c r="HX37" s="9"/>
      <c r="HY37" s="103"/>
    </row>
    <row r="38" spans="1:233" x14ac:dyDescent="0.3">
      <c r="A38" s="41"/>
      <c r="B38" s="11" t="s">
        <v>77</v>
      </c>
      <c r="C38" s="7"/>
      <c r="D38" s="7"/>
      <c r="E38" s="5"/>
      <c r="F38" s="5"/>
      <c r="G38" s="5"/>
      <c r="H38" s="5"/>
      <c r="I38" s="5"/>
      <c r="J38" s="5"/>
      <c r="K38" s="5"/>
      <c r="L38" s="5"/>
      <c r="M38" s="5"/>
      <c r="N38" s="24">
        <v>2</v>
      </c>
      <c r="O38" s="42"/>
      <c r="P38" s="7"/>
      <c r="Q38" s="34"/>
      <c r="R38" s="7"/>
      <c r="S38" s="7"/>
      <c r="T38" s="7"/>
      <c r="U38" s="7"/>
      <c r="V38" s="9"/>
      <c r="W38" s="10"/>
      <c r="X38" s="8"/>
      <c r="Y38" s="7"/>
      <c r="Z38" s="7"/>
      <c r="AA38" s="7"/>
      <c r="AB38" s="7"/>
      <c r="AC38" s="9"/>
      <c r="AD38" s="10"/>
      <c r="AE38" s="7"/>
      <c r="AF38" s="7"/>
      <c r="AG38" s="7"/>
      <c r="AH38" s="7"/>
      <c r="AI38" s="7"/>
      <c r="AJ38" s="9"/>
      <c r="AK38" s="10"/>
      <c r="AL38" s="7"/>
      <c r="AM38" s="7"/>
      <c r="AN38" s="7"/>
      <c r="AO38" s="7"/>
      <c r="AP38" s="7"/>
      <c r="AQ38" s="9"/>
      <c r="AR38" s="10"/>
      <c r="AS38" s="7"/>
      <c r="AT38" s="7"/>
      <c r="AU38" s="16"/>
      <c r="AV38" s="34"/>
      <c r="AW38" s="7"/>
      <c r="AX38" s="9"/>
      <c r="AY38" s="10"/>
      <c r="AZ38" s="8"/>
      <c r="BA38" s="7"/>
      <c r="BB38" s="7"/>
      <c r="BC38" s="7"/>
      <c r="BD38" s="7"/>
      <c r="BE38" s="9"/>
      <c r="BF38" s="10"/>
      <c r="BG38" s="7"/>
      <c r="BH38" s="7"/>
      <c r="BI38" s="7"/>
      <c r="BJ38" s="7"/>
      <c r="BK38" s="7"/>
      <c r="BL38" s="9"/>
      <c r="BM38" s="10"/>
      <c r="BN38" s="7"/>
      <c r="BO38" s="7"/>
      <c r="BP38" s="7"/>
      <c r="BQ38" s="7"/>
      <c r="BR38" s="7"/>
      <c r="BS38" s="9"/>
      <c r="BT38" s="10"/>
      <c r="BU38" s="7"/>
      <c r="BV38" s="7"/>
      <c r="BW38" s="7"/>
      <c r="BX38" s="7"/>
      <c r="BY38" s="16"/>
      <c r="BZ38" s="86"/>
      <c r="CA38" s="10"/>
      <c r="CB38" s="10"/>
      <c r="CC38" s="7"/>
      <c r="CD38" s="7"/>
      <c r="CE38" s="8"/>
      <c r="CF38" s="7"/>
      <c r="CG38" s="9"/>
      <c r="CH38" s="10"/>
      <c r="CI38" s="7"/>
      <c r="CJ38" s="7"/>
      <c r="CK38" s="7"/>
      <c r="CL38" s="7"/>
      <c r="CM38" s="7"/>
      <c r="CN38" s="9"/>
      <c r="CO38" s="10"/>
      <c r="CP38" s="7"/>
      <c r="CQ38" s="7"/>
      <c r="CR38" s="7"/>
      <c r="CS38" s="7"/>
      <c r="CT38" s="7"/>
      <c r="CU38" s="9"/>
      <c r="CV38" s="10"/>
      <c r="CW38" s="7"/>
      <c r="CX38" s="7"/>
      <c r="CY38" s="7"/>
      <c r="CZ38" s="7"/>
      <c r="DA38" s="7"/>
      <c r="DB38" s="9"/>
      <c r="DC38" s="10"/>
      <c r="DD38" s="16"/>
      <c r="DE38" s="34"/>
      <c r="DF38" s="7"/>
      <c r="DG38" s="10"/>
      <c r="DH38" s="7"/>
      <c r="DI38" s="9"/>
      <c r="DJ38" s="10"/>
      <c r="DK38" s="7"/>
      <c r="DL38" s="7"/>
      <c r="DM38" s="7"/>
      <c r="DN38" s="7"/>
      <c r="DO38" s="7"/>
      <c r="DP38" s="9"/>
      <c r="DQ38" s="10"/>
      <c r="DR38" s="7"/>
      <c r="DS38" s="7"/>
      <c r="DT38" s="7"/>
      <c r="DU38" s="7"/>
      <c r="DV38" s="7"/>
      <c r="DW38" s="9"/>
      <c r="DX38" s="10"/>
      <c r="DY38" s="66"/>
      <c r="DZ38" s="66"/>
      <c r="EA38" s="7"/>
      <c r="EB38" s="7"/>
      <c r="EC38" s="7"/>
      <c r="ED38" s="9"/>
      <c r="EE38" s="10"/>
      <c r="EF38" s="7"/>
      <c r="EG38" s="7"/>
      <c r="EH38" s="16"/>
      <c r="EI38" s="34"/>
      <c r="EJ38" s="7"/>
      <c r="EK38" s="9"/>
      <c r="EL38" s="10"/>
      <c r="EM38" s="7"/>
      <c r="EN38" s="7"/>
      <c r="EO38" s="7"/>
      <c r="EP38" s="7"/>
      <c r="EQ38" s="7"/>
      <c r="ER38" s="9"/>
      <c r="ES38" s="10"/>
      <c r="ET38" s="7"/>
      <c r="EU38" s="7"/>
      <c r="EV38" s="7"/>
      <c r="EW38" s="7"/>
      <c r="EX38" s="7"/>
      <c r="EY38" s="9"/>
      <c r="EZ38" s="10"/>
      <c r="FA38" s="7"/>
      <c r="FB38" s="7"/>
      <c r="FC38" s="7"/>
      <c r="FD38" s="7"/>
      <c r="FE38" s="7"/>
      <c r="FF38" s="9"/>
      <c r="FG38" s="10"/>
      <c r="FH38" s="7"/>
      <c r="FI38" s="7"/>
      <c r="FJ38" s="7"/>
      <c r="FK38" s="7"/>
      <c r="FL38" s="7"/>
      <c r="FM38" s="97"/>
      <c r="FN38" s="100"/>
      <c r="FO38" s="7"/>
      <c r="FP38" s="7"/>
      <c r="FQ38" s="7"/>
      <c r="FR38" s="7"/>
      <c r="FS38" s="7"/>
      <c r="FT38" s="9"/>
      <c r="FU38" s="10"/>
      <c r="FV38" s="7"/>
      <c r="FW38" s="7"/>
      <c r="FX38" s="7"/>
      <c r="FY38" s="7"/>
      <c r="FZ38" s="7"/>
      <c r="GA38" s="9"/>
      <c r="GB38" s="10"/>
      <c r="GC38" s="7"/>
      <c r="GD38" s="7"/>
      <c r="GE38" s="7"/>
      <c r="GF38" s="7"/>
      <c r="GG38" s="7"/>
      <c r="GH38" s="9"/>
      <c r="GI38" s="10"/>
      <c r="GJ38" s="7"/>
      <c r="GK38" s="7"/>
      <c r="GL38" s="7"/>
      <c r="GM38" s="7"/>
      <c r="GN38" s="7"/>
      <c r="GO38" s="9"/>
      <c r="GP38" s="10"/>
      <c r="GQ38" s="7"/>
      <c r="GR38" s="16"/>
      <c r="GS38" s="34"/>
      <c r="GT38" s="7"/>
      <c r="GU38" s="7"/>
      <c r="GV38" s="9"/>
      <c r="GW38" s="10"/>
      <c r="GX38" s="7"/>
      <c r="GY38" s="7"/>
      <c r="GZ38" s="7"/>
      <c r="HA38" s="7"/>
      <c r="HB38" s="7"/>
      <c r="HC38" s="9"/>
      <c r="HD38" s="10"/>
      <c r="HE38" s="7"/>
      <c r="HF38" s="7"/>
      <c r="HG38" s="7"/>
      <c r="HH38" s="7"/>
      <c r="HI38" s="7"/>
      <c r="HJ38" s="9"/>
      <c r="HK38" s="10"/>
      <c r="HL38" s="7"/>
      <c r="HM38" s="7"/>
      <c r="HN38" s="7"/>
      <c r="HO38" s="7"/>
      <c r="HP38" s="7"/>
      <c r="HQ38" s="9"/>
      <c r="HR38" s="10"/>
      <c r="HS38" s="8"/>
      <c r="HT38" s="7"/>
      <c r="HU38" s="7"/>
      <c r="HV38" s="16"/>
      <c r="HW38" s="34"/>
      <c r="HX38" s="9"/>
      <c r="HY38" s="103"/>
    </row>
    <row r="39" spans="1:233" x14ac:dyDescent="0.3">
      <c r="A39" s="41" t="s">
        <v>34</v>
      </c>
      <c r="B39" s="11" t="s">
        <v>25</v>
      </c>
      <c r="C39" s="7"/>
      <c r="D39" s="7"/>
      <c r="E39" s="5">
        <f>7.352+45.95+9.19+4.4112+52.9344+2.9776+4.9626+17.92+9.8+7.96+24+12.7894+1.7553</f>
        <v>202.0025</v>
      </c>
      <c r="F39" s="5" t="s">
        <v>10</v>
      </c>
      <c r="G39" s="5">
        <v>9.5</v>
      </c>
      <c r="H39" s="5">
        <f t="shared" si="140"/>
        <v>21.263421052631578</v>
      </c>
      <c r="I39" s="5" t="s">
        <v>15</v>
      </c>
      <c r="J39" s="5">
        <v>4</v>
      </c>
      <c r="K39" s="5" t="s">
        <v>19</v>
      </c>
      <c r="L39" s="5">
        <f t="shared" si="141"/>
        <v>5.3158552631578946</v>
      </c>
      <c r="M39" s="5" t="s">
        <v>20</v>
      </c>
      <c r="N39" s="24">
        <f t="shared" si="142"/>
        <v>5.3158552631578946</v>
      </c>
      <c r="O39" s="42" t="s">
        <v>21</v>
      </c>
      <c r="P39" s="7"/>
      <c r="Q39" s="34"/>
      <c r="R39" s="7"/>
      <c r="S39" s="7"/>
      <c r="T39" s="7"/>
      <c r="U39" s="7"/>
      <c r="V39" s="9"/>
      <c r="W39" s="10"/>
      <c r="X39" s="8"/>
      <c r="Y39" s="7"/>
      <c r="Z39" s="7"/>
      <c r="AA39" s="7"/>
      <c r="AB39" s="7"/>
      <c r="AC39" s="9"/>
      <c r="AD39" s="10"/>
      <c r="AE39" s="7"/>
      <c r="AF39" s="7"/>
      <c r="AG39" s="7"/>
      <c r="AH39" s="7"/>
      <c r="AI39" s="7"/>
      <c r="AJ39" s="9"/>
      <c r="AK39" s="10"/>
      <c r="AL39" s="7"/>
      <c r="AM39" s="7"/>
      <c r="AN39" s="7"/>
      <c r="AO39" s="7"/>
      <c r="AP39" s="7"/>
      <c r="AQ39" s="9"/>
      <c r="AR39" s="10"/>
      <c r="AS39" s="7"/>
      <c r="AT39" s="7"/>
      <c r="AU39" s="16"/>
      <c r="AV39" s="34"/>
      <c r="AW39" s="7"/>
      <c r="AX39" s="9"/>
      <c r="AY39" s="10"/>
      <c r="AZ39" s="8"/>
      <c r="BA39" s="7"/>
      <c r="BB39" s="7"/>
      <c r="BC39" s="7"/>
      <c r="BD39" s="7"/>
      <c r="BE39" s="9"/>
      <c r="BF39" s="10"/>
      <c r="BG39" s="7"/>
      <c r="BH39" s="7"/>
      <c r="BI39" s="7"/>
      <c r="BJ39" s="7"/>
      <c r="BK39" s="7"/>
      <c r="BL39" s="9"/>
      <c r="BM39" s="10"/>
      <c r="BN39" s="7"/>
      <c r="BO39" s="7"/>
      <c r="BP39" s="7"/>
      <c r="BQ39" s="7"/>
      <c r="BR39" s="7"/>
      <c r="BS39" s="9"/>
      <c r="BT39" s="10"/>
      <c r="BU39" s="7"/>
      <c r="BV39" s="7"/>
      <c r="BW39" s="7"/>
      <c r="BX39" s="7"/>
      <c r="BY39" s="16"/>
      <c r="BZ39" s="86"/>
      <c r="CA39" s="10"/>
      <c r="CB39" s="10"/>
      <c r="CC39" s="7"/>
      <c r="CD39" s="7"/>
      <c r="CE39" s="8"/>
      <c r="CF39" s="7"/>
      <c r="CG39" s="9"/>
      <c r="CH39" s="10"/>
      <c r="CI39" s="7"/>
      <c r="CJ39" s="7"/>
      <c r="CK39" s="7"/>
      <c r="CL39" s="7"/>
      <c r="CM39" s="7"/>
      <c r="CN39" s="9"/>
      <c r="CO39" s="10"/>
      <c r="CP39" s="7"/>
      <c r="CQ39" s="7"/>
      <c r="CR39" s="7"/>
      <c r="CS39" s="7"/>
      <c r="CT39" s="7"/>
      <c r="CU39" s="9"/>
      <c r="CV39" s="10"/>
      <c r="CW39" s="7"/>
      <c r="CX39" s="7"/>
      <c r="CY39" s="7"/>
      <c r="CZ39" s="7"/>
      <c r="DA39" s="7"/>
      <c r="DB39" s="9"/>
      <c r="DC39" s="10"/>
      <c r="DD39" s="16"/>
      <c r="DE39" s="34"/>
      <c r="DF39" s="7"/>
      <c r="DG39" s="10"/>
      <c r="DH39" s="7"/>
      <c r="DI39" s="9"/>
      <c r="DJ39" s="10"/>
      <c r="DK39" s="7"/>
      <c r="DL39" s="7"/>
      <c r="DM39" s="7"/>
      <c r="DN39" s="7"/>
      <c r="DO39" s="7"/>
      <c r="DP39" s="9"/>
      <c r="DQ39" s="10"/>
      <c r="DR39" s="7"/>
      <c r="DS39" s="7"/>
      <c r="DT39" s="7"/>
      <c r="DU39" s="7"/>
      <c r="DV39" s="7"/>
      <c r="DW39" s="9"/>
      <c r="DX39" s="10"/>
      <c r="DY39" s="7"/>
      <c r="DZ39" s="7"/>
      <c r="EA39" s="7"/>
      <c r="EB39" s="7"/>
      <c r="EC39" s="7"/>
      <c r="ED39" s="9"/>
      <c r="EE39" s="10"/>
      <c r="EF39" s="7"/>
      <c r="EG39" s="7"/>
      <c r="EH39" s="16"/>
      <c r="EI39" s="34"/>
      <c r="EJ39" s="7"/>
      <c r="EK39" s="9"/>
      <c r="EL39" s="10"/>
      <c r="EM39" s="7"/>
      <c r="EN39" s="7"/>
      <c r="EO39" s="7"/>
      <c r="EP39" s="7"/>
      <c r="EQ39" s="7"/>
      <c r="ER39" s="9"/>
      <c r="ES39" s="10"/>
      <c r="ET39" s="7"/>
      <c r="EU39" s="7"/>
      <c r="EV39" s="7"/>
      <c r="EW39" s="7"/>
      <c r="EX39" s="7"/>
      <c r="EY39" s="9"/>
      <c r="EZ39" s="10"/>
      <c r="FA39" s="7"/>
      <c r="FB39" s="7"/>
      <c r="FC39" s="7"/>
      <c r="FD39" s="7"/>
      <c r="FE39" s="7"/>
      <c r="FF39" s="9"/>
      <c r="FG39" s="10"/>
      <c r="FH39" s="7"/>
      <c r="FI39" s="7"/>
      <c r="FJ39" s="7"/>
      <c r="FK39" s="7"/>
      <c r="FL39" s="7"/>
      <c r="FM39" s="97"/>
      <c r="FN39" s="100"/>
      <c r="FO39" s="7"/>
      <c r="FP39" s="7"/>
      <c r="FQ39" s="7"/>
      <c r="FR39" s="7"/>
      <c r="FS39" s="7"/>
      <c r="FT39" s="9"/>
      <c r="FU39" s="10"/>
      <c r="FV39" s="7"/>
      <c r="FW39" s="7"/>
      <c r="FX39" s="7"/>
      <c r="FY39" s="7"/>
      <c r="FZ39" s="7"/>
      <c r="GA39" s="9"/>
      <c r="GB39" s="10"/>
      <c r="GC39" s="7"/>
      <c r="GD39" s="7"/>
      <c r="GE39" s="7"/>
      <c r="GF39" s="7"/>
      <c r="GG39" s="7"/>
      <c r="GH39" s="9"/>
      <c r="GI39" s="10"/>
      <c r="GJ39" s="7"/>
      <c r="GK39" s="7"/>
      <c r="GL39" s="7"/>
      <c r="GM39" s="7"/>
      <c r="GN39" s="7"/>
      <c r="GO39" s="9"/>
      <c r="GP39" s="10"/>
      <c r="GQ39" s="7"/>
      <c r="GR39" s="16"/>
      <c r="GS39" s="34"/>
      <c r="GT39" s="7"/>
      <c r="GU39" s="7"/>
      <c r="GV39" s="9"/>
      <c r="GW39" s="10"/>
      <c r="GX39" s="7"/>
      <c r="GY39" s="7"/>
      <c r="GZ39" s="7"/>
      <c r="HA39" s="7"/>
      <c r="HB39" s="7"/>
      <c r="HC39" s="9"/>
      <c r="HD39" s="10"/>
      <c r="HE39" s="7"/>
      <c r="HF39" s="7"/>
      <c r="HG39" s="7"/>
      <c r="HH39" s="7"/>
      <c r="HI39" s="7"/>
      <c r="HJ39" s="9"/>
      <c r="HK39" s="10"/>
      <c r="HL39" s="7"/>
      <c r="HM39" s="7"/>
      <c r="HN39" s="7"/>
      <c r="HO39" s="7"/>
      <c r="HP39" s="7"/>
      <c r="HQ39" s="9"/>
      <c r="HR39" s="10"/>
      <c r="HS39" s="8"/>
      <c r="HT39" s="7"/>
      <c r="HU39" s="7"/>
      <c r="HV39" s="16"/>
      <c r="HW39" s="34"/>
      <c r="HX39" s="9"/>
      <c r="HY39" s="103"/>
    </row>
    <row r="40" spans="1:233" x14ac:dyDescent="0.3">
      <c r="A40" s="41"/>
      <c r="B40" s="11" t="s">
        <v>75</v>
      </c>
      <c r="C40" s="7"/>
      <c r="D40" s="7"/>
      <c r="E40" s="5"/>
      <c r="F40" s="5"/>
      <c r="G40" s="5"/>
      <c r="H40" s="5"/>
      <c r="I40" s="5"/>
      <c r="J40" s="5"/>
      <c r="K40" s="5"/>
      <c r="L40" s="5"/>
      <c r="M40" s="5"/>
      <c r="N40" s="24">
        <f>0.45*N39</f>
        <v>2.3921348684210528</v>
      </c>
      <c r="O40" s="42"/>
      <c r="P40" s="7"/>
      <c r="Q40" s="34"/>
      <c r="R40" s="7"/>
      <c r="S40" s="7"/>
      <c r="T40" s="7"/>
      <c r="U40" s="7"/>
      <c r="V40" s="9"/>
      <c r="W40" s="10"/>
      <c r="X40" s="8"/>
      <c r="Y40" s="7"/>
      <c r="Z40" s="7"/>
      <c r="AA40" s="7"/>
      <c r="AB40" s="7"/>
      <c r="AC40" s="9"/>
      <c r="AD40" s="10"/>
      <c r="AE40" s="7"/>
      <c r="AF40" s="7"/>
      <c r="AG40" s="7"/>
      <c r="AH40" s="7"/>
      <c r="AI40" s="7"/>
      <c r="AJ40" s="9"/>
      <c r="AK40" s="10"/>
      <c r="AL40" s="7"/>
      <c r="AM40" s="7"/>
      <c r="AN40" s="7"/>
      <c r="AO40" s="7"/>
      <c r="AP40" s="7"/>
      <c r="AQ40" s="9"/>
      <c r="AR40" s="10"/>
      <c r="AS40" s="7"/>
      <c r="AT40" s="7"/>
      <c r="AU40" s="16"/>
      <c r="AV40" s="34"/>
      <c r="AW40" s="7"/>
      <c r="AX40" s="9"/>
      <c r="AY40" s="10"/>
      <c r="AZ40" s="8"/>
      <c r="BA40" s="7"/>
      <c r="BB40" s="7"/>
      <c r="BC40" s="7"/>
      <c r="BD40" s="7"/>
      <c r="BE40" s="9"/>
      <c r="BF40" s="10"/>
      <c r="BG40" s="7"/>
      <c r="BH40" s="7"/>
      <c r="BI40" s="7"/>
      <c r="BJ40" s="7"/>
      <c r="BK40" s="7"/>
      <c r="BL40" s="9"/>
      <c r="BM40" s="10"/>
      <c r="BN40" s="7"/>
      <c r="BO40" s="7"/>
      <c r="BP40" s="7"/>
      <c r="BQ40" s="7"/>
      <c r="BR40" s="7"/>
      <c r="BS40" s="9"/>
      <c r="BT40" s="10"/>
      <c r="BU40" s="7"/>
      <c r="BV40" s="7"/>
      <c r="BW40" s="7"/>
      <c r="BX40" s="7"/>
      <c r="BY40" s="16"/>
      <c r="BZ40" s="86"/>
      <c r="CA40" s="10"/>
      <c r="CB40" s="10"/>
      <c r="CC40" s="7"/>
      <c r="CD40" s="7"/>
      <c r="CE40" s="8"/>
      <c r="CF40" s="7"/>
      <c r="CG40" s="9"/>
      <c r="CH40" s="10"/>
      <c r="CI40" s="7"/>
      <c r="CJ40" s="7"/>
      <c r="CK40" s="7"/>
      <c r="CL40" s="7"/>
      <c r="CM40" s="7"/>
      <c r="CN40" s="9"/>
      <c r="CO40" s="10"/>
      <c r="CP40" s="7"/>
      <c r="CQ40" s="7"/>
      <c r="CR40" s="7"/>
      <c r="CS40" s="7"/>
      <c r="CT40" s="7"/>
      <c r="CU40" s="9"/>
      <c r="CV40" s="10"/>
      <c r="CW40" s="7"/>
      <c r="CX40" s="7"/>
      <c r="CY40" s="7"/>
      <c r="CZ40" s="7"/>
      <c r="DA40" s="7"/>
      <c r="DB40" s="9"/>
      <c r="DC40" s="10"/>
      <c r="DD40" s="16"/>
      <c r="DE40" s="34"/>
      <c r="DF40" s="7"/>
      <c r="DG40" s="10"/>
      <c r="DH40" s="7"/>
      <c r="DI40" s="9"/>
      <c r="DJ40" s="10"/>
      <c r="DK40" s="7"/>
      <c r="DL40" s="7"/>
      <c r="DM40" s="7"/>
      <c r="DN40" s="7"/>
      <c r="DO40" s="7"/>
      <c r="DP40" s="9"/>
      <c r="DQ40" s="10"/>
      <c r="DR40" s="7"/>
      <c r="DS40" s="7"/>
      <c r="DT40" s="7"/>
      <c r="DU40" s="7"/>
      <c r="DV40" s="7"/>
      <c r="DW40" s="9"/>
      <c r="DX40" s="10"/>
      <c r="DY40" s="7"/>
      <c r="DZ40" s="7"/>
      <c r="EA40" s="7"/>
      <c r="EB40" s="7"/>
      <c r="EC40" s="7"/>
      <c r="ED40" s="9"/>
      <c r="EE40" s="10"/>
      <c r="EF40" s="7"/>
      <c r="EG40" s="7"/>
      <c r="EH40" s="16"/>
      <c r="EI40" s="34"/>
      <c r="EJ40" s="7"/>
      <c r="EK40" s="9"/>
      <c r="EL40" s="10"/>
      <c r="EM40" s="7"/>
      <c r="EN40" s="7"/>
      <c r="EO40" s="7"/>
      <c r="EP40" s="7"/>
      <c r="EQ40" s="7"/>
      <c r="ER40" s="9"/>
      <c r="ES40" s="10"/>
      <c r="ET40" s="7"/>
      <c r="EU40" s="7"/>
      <c r="EV40" s="7"/>
      <c r="EW40" s="7"/>
      <c r="EX40" s="7"/>
      <c r="EY40" s="9"/>
      <c r="EZ40" s="10"/>
      <c r="FA40" s="7"/>
      <c r="FB40" s="7"/>
      <c r="FC40" s="7"/>
      <c r="FD40" s="7"/>
      <c r="FE40" s="7"/>
      <c r="FF40" s="9"/>
      <c r="FG40" s="10"/>
      <c r="FH40" s="7"/>
      <c r="FI40" s="7"/>
      <c r="FJ40" s="7"/>
      <c r="FK40" s="7"/>
      <c r="FL40" s="7"/>
      <c r="FM40" s="97"/>
      <c r="FN40" s="100"/>
      <c r="FO40" s="7"/>
      <c r="FP40" s="7"/>
      <c r="FQ40" s="7"/>
      <c r="FR40" s="7"/>
      <c r="FS40" s="7"/>
      <c r="FT40" s="9"/>
      <c r="FU40" s="10"/>
      <c r="FV40" s="7"/>
      <c r="FW40" s="7"/>
      <c r="FX40" s="7"/>
      <c r="FY40" s="7"/>
      <c r="FZ40" s="7"/>
      <c r="GA40" s="9"/>
      <c r="GB40" s="10"/>
      <c r="GC40" s="7"/>
      <c r="GD40" s="7"/>
      <c r="GE40" s="7"/>
      <c r="GF40" s="7"/>
      <c r="GG40" s="7"/>
      <c r="GH40" s="9"/>
      <c r="GI40" s="10"/>
      <c r="GJ40" s="7"/>
      <c r="GK40" s="7"/>
      <c r="GL40" s="7"/>
      <c r="GM40" s="7"/>
      <c r="GN40" s="7"/>
      <c r="GO40" s="9"/>
      <c r="GP40" s="10"/>
      <c r="GQ40" s="7"/>
      <c r="GR40" s="16"/>
      <c r="GS40" s="34"/>
      <c r="GT40" s="7"/>
      <c r="GU40" s="7"/>
      <c r="GV40" s="9"/>
      <c r="GW40" s="10"/>
      <c r="GX40" s="7"/>
      <c r="GY40" s="7"/>
      <c r="GZ40" s="7"/>
      <c r="HA40" s="7"/>
      <c r="HB40" s="7"/>
      <c r="HC40" s="9"/>
      <c r="HD40" s="10"/>
      <c r="HE40" s="7"/>
      <c r="HF40" s="7"/>
      <c r="HG40" s="7"/>
      <c r="HH40" s="7"/>
      <c r="HI40" s="7"/>
      <c r="HJ40" s="9"/>
      <c r="HK40" s="10"/>
      <c r="HL40" s="7"/>
      <c r="HM40" s="7"/>
      <c r="HN40" s="7"/>
      <c r="HO40" s="55"/>
      <c r="HP40" s="55"/>
      <c r="HQ40" s="9"/>
      <c r="HR40" s="10"/>
      <c r="HS40" s="8"/>
      <c r="HT40" s="7"/>
      <c r="HU40" s="7"/>
      <c r="HV40" s="16"/>
      <c r="HW40" s="34"/>
      <c r="HX40" s="9"/>
      <c r="HY40" s="103"/>
    </row>
    <row r="41" spans="1:233" x14ac:dyDescent="0.3">
      <c r="A41" s="41"/>
      <c r="B41" s="11" t="s">
        <v>76</v>
      </c>
      <c r="C41" s="7"/>
      <c r="D41" s="7"/>
      <c r="E41" s="5"/>
      <c r="F41" s="5"/>
      <c r="G41" s="5"/>
      <c r="H41" s="5"/>
      <c r="I41" s="5"/>
      <c r="J41" s="5"/>
      <c r="K41" s="5"/>
      <c r="L41" s="5"/>
      <c r="M41" s="5"/>
      <c r="N41" s="24">
        <f>0.3*N39</f>
        <v>1.5947565789473683</v>
      </c>
      <c r="O41" s="42"/>
      <c r="P41" s="7"/>
      <c r="Q41" s="34"/>
      <c r="R41" s="7"/>
      <c r="S41" s="7"/>
      <c r="T41" s="7"/>
      <c r="U41" s="7"/>
      <c r="V41" s="9"/>
      <c r="W41" s="10"/>
      <c r="X41" s="8"/>
      <c r="Y41" s="7"/>
      <c r="Z41" s="7"/>
      <c r="AA41" s="7"/>
      <c r="AB41" s="7"/>
      <c r="AC41" s="9"/>
      <c r="AD41" s="10"/>
      <c r="AE41" s="7"/>
      <c r="AF41" s="7"/>
      <c r="AG41" s="7"/>
      <c r="AH41" s="7"/>
      <c r="AI41" s="7"/>
      <c r="AJ41" s="9"/>
      <c r="AK41" s="10"/>
      <c r="AL41" s="7"/>
      <c r="AM41" s="7"/>
      <c r="AN41" s="7"/>
      <c r="AO41" s="7"/>
      <c r="AP41" s="7"/>
      <c r="AQ41" s="9"/>
      <c r="AR41" s="10"/>
      <c r="AS41" s="7"/>
      <c r="AT41" s="7"/>
      <c r="AU41" s="16"/>
      <c r="AV41" s="34"/>
      <c r="AW41" s="7"/>
      <c r="AX41" s="9"/>
      <c r="AY41" s="10"/>
      <c r="AZ41" s="8"/>
      <c r="BA41" s="7"/>
      <c r="BB41" s="7"/>
      <c r="BC41" s="7"/>
      <c r="BD41" s="7"/>
      <c r="BE41" s="9"/>
      <c r="BF41" s="10"/>
      <c r="BG41" s="7"/>
      <c r="BH41" s="7"/>
      <c r="BI41" s="7"/>
      <c r="BJ41" s="7"/>
      <c r="BK41" s="7"/>
      <c r="BL41" s="9"/>
      <c r="BM41" s="10"/>
      <c r="BN41" s="7"/>
      <c r="BO41" s="7"/>
      <c r="BP41" s="7"/>
      <c r="BQ41" s="7"/>
      <c r="BR41" s="7"/>
      <c r="BS41" s="9"/>
      <c r="BT41" s="10"/>
      <c r="BU41" s="7"/>
      <c r="BV41" s="7"/>
      <c r="BW41" s="7"/>
      <c r="BX41" s="7"/>
      <c r="BY41" s="16"/>
      <c r="BZ41" s="86"/>
      <c r="CA41" s="10"/>
      <c r="CB41" s="10"/>
      <c r="CC41" s="7"/>
      <c r="CD41" s="7"/>
      <c r="CE41" s="8"/>
      <c r="CF41" s="7"/>
      <c r="CG41" s="9"/>
      <c r="CH41" s="10"/>
      <c r="CI41" s="7"/>
      <c r="CJ41" s="7"/>
      <c r="CK41" s="7"/>
      <c r="CL41" s="7"/>
      <c r="CM41" s="7"/>
      <c r="CN41" s="9"/>
      <c r="CO41" s="10"/>
      <c r="CP41" s="7"/>
      <c r="CQ41" s="7"/>
      <c r="CR41" s="7"/>
      <c r="CS41" s="7"/>
      <c r="CT41" s="7"/>
      <c r="CU41" s="9"/>
      <c r="CV41" s="10"/>
      <c r="CW41" s="7"/>
      <c r="CX41" s="7"/>
      <c r="CY41" s="7"/>
      <c r="CZ41" s="7"/>
      <c r="DA41" s="7"/>
      <c r="DB41" s="9"/>
      <c r="DC41" s="10"/>
      <c r="DD41" s="16"/>
      <c r="DE41" s="94"/>
      <c r="DF41" s="65"/>
      <c r="DG41" s="10"/>
      <c r="DH41" s="7"/>
      <c r="DI41" s="9"/>
      <c r="DJ41" s="10"/>
      <c r="DK41" s="7"/>
      <c r="DL41" s="7"/>
      <c r="DM41" s="7"/>
      <c r="DN41" s="7"/>
      <c r="DO41" s="7"/>
      <c r="DP41" s="9"/>
      <c r="DQ41" s="10"/>
      <c r="DR41" s="7"/>
      <c r="DS41" s="7"/>
      <c r="DT41" s="7"/>
      <c r="DU41" s="7"/>
      <c r="DV41" s="7"/>
      <c r="DW41" s="9"/>
      <c r="DX41" s="10"/>
      <c r="DY41" s="7"/>
      <c r="DZ41" s="7"/>
      <c r="EA41" s="7"/>
      <c r="EB41" s="7"/>
      <c r="EC41" s="7"/>
      <c r="ED41" s="9"/>
      <c r="EE41" s="10"/>
      <c r="EF41" s="7"/>
      <c r="EG41" s="7"/>
      <c r="EH41" s="16"/>
      <c r="EI41" s="34"/>
      <c r="EJ41" s="7"/>
      <c r="EK41" s="9"/>
      <c r="EL41" s="10"/>
      <c r="EM41" s="7"/>
      <c r="EN41" s="7"/>
      <c r="EO41" s="7"/>
      <c r="EP41" s="7"/>
      <c r="EQ41" s="7"/>
      <c r="ER41" s="9"/>
      <c r="ES41" s="10"/>
      <c r="ET41" s="7"/>
      <c r="EU41" s="7"/>
      <c r="EV41" s="7"/>
      <c r="EW41" s="7"/>
      <c r="EX41" s="7"/>
      <c r="EY41" s="9"/>
      <c r="EZ41" s="10"/>
      <c r="FA41" s="7"/>
      <c r="FB41" s="7"/>
      <c r="FC41" s="7"/>
      <c r="FD41" s="7"/>
      <c r="FE41" s="7"/>
      <c r="FF41" s="9"/>
      <c r="FG41" s="10"/>
      <c r="FH41" s="7"/>
      <c r="FI41" s="7"/>
      <c r="FJ41" s="7"/>
      <c r="FK41" s="7"/>
      <c r="FL41" s="7"/>
      <c r="FM41" s="97"/>
      <c r="FN41" s="100"/>
      <c r="FO41" s="7"/>
      <c r="FP41" s="7"/>
      <c r="FQ41" s="7"/>
      <c r="FR41" s="7"/>
      <c r="FS41" s="7"/>
      <c r="FT41" s="9"/>
      <c r="FU41" s="10"/>
      <c r="FV41" s="7"/>
      <c r="FW41" s="7"/>
      <c r="FX41" s="7"/>
      <c r="FY41" s="7"/>
      <c r="FZ41" s="7"/>
      <c r="GA41" s="9"/>
      <c r="GB41" s="10"/>
      <c r="GC41" s="7"/>
      <c r="GD41" s="7"/>
      <c r="GE41" s="7"/>
      <c r="GF41" s="7"/>
      <c r="GG41" s="7"/>
      <c r="GH41" s="9"/>
      <c r="GI41" s="10"/>
      <c r="GJ41" s="7"/>
      <c r="GK41" s="7"/>
      <c r="GL41" s="7"/>
      <c r="GM41" s="7"/>
      <c r="GN41" s="7"/>
      <c r="GO41" s="9"/>
      <c r="GP41" s="10"/>
      <c r="GQ41" s="7"/>
      <c r="GR41" s="16"/>
      <c r="GS41" s="34"/>
      <c r="GT41" s="7"/>
      <c r="GU41" s="7"/>
      <c r="GV41" s="9"/>
      <c r="GW41" s="10"/>
      <c r="GX41" s="7"/>
      <c r="GY41" s="7"/>
      <c r="GZ41" s="7"/>
      <c r="HA41" s="7"/>
      <c r="HB41" s="7"/>
      <c r="HC41" s="9"/>
      <c r="HD41" s="10"/>
      <c r="HE41" s="7"/>
      <c r="HF41" s="7"/>
      <c r="HG41" s="7"/>
      <c r="HH41" s="7"/>
      <c r="HI41" s="7"/>
      <c r="HJ41" s="9"/>
      <c r="HK41" s="10"/>
      <c r="HL41" s="7"/>
      <c r="HM41" s="7"/>
      <c r="HN41" s="7"/>
      <c r="HO41" s="7"/>
      <c r="HP41" s="7"/>
      <c r="HQ41" s="9"/>
      <c r="HR41" s="10"/>
      <c r="HS41" s="8"/>
      <c r="HT41" s="7"/>
      <c r="HU41" s="7"/>
      <c r="HV41" s="16"/>
      <c r="HW41" s="34"/>
      <c r="HX41" s="9"/>
      <c r="HY41" s="103"/>
    </row>
    <row r="42" spans="1:233" x14ac:dyDescent="0.3">
      <c r="A42" s="41"/>
      <c r="B42" s="11" t="s">
        <v>77</v>
      </c>
      <c r="C42" s="7"/>
      <c r="D42" s="7"/>
      <c r="E42" s="5"/>
      <c r="F42" s="5"/>
      <c r="G42" s="5"/>
      <c r="H42" s="5"/>
      <c r="I42" s="5"/>
      <c r="J42" s="5"/>
      <c r="K42" s="5"/>
      <c r="L42" s="5"/>
      <c r="M42" s="5"/>
      <c r="N42" s="24">
        <v>1</v>
      </c>
      <c r="O42" s="42"/>
      <c r="P42" s="7"/>
      <c r="Q42" s="34"/>
      <c r="R42" s="7"/>
      <c r="S42" s="7"/>
      <c r="T42" s="7"/>
      <c r="U42" s="7"/>
      <c r="V42" s="9"/>
      <c r="W42" s="10"/>
      <c r="X42" s="8"/>
      <c r="Y42" s="7"/>
      <c r="Z42" s="7"/>
      <c r="AA42" s="7"/>
      <c r="AB42" s="7"/>
      <c r="AC42" s="9"/>
      <c r="AD42" s="10"/>
      <c r="AE42" s="7"/>
      <c r="AF42" s="7"/>
      <c r="AG42" s="7"/>
      <c r="AH42" s="7"/>
      <c r="AI42" s="7"/>
      <c r="AJ42" s="9"/>
      <c r="AK42" s="10"/>
      <c r="AL42" s="7"/>
      <c r="AM42" s="7"/>
      <c r="AN42" s="7"/>
      <c r="AO42" s="7"/>
      <c r="AP42" s="7"/>
      <c r="AQ42" s="9"/>
      <c r="AR42" s="10"/>
      <c r="AS42" s="7"/>
      <c r="AT42" s="7"/>
      <c r="AU42" s="16"/>
      <c r="AV42" s="34"/>
      <c r="AW42" s="7"/>
      <c r="AX42" s="9"/>
      <c r="AY42" s="10"/>
      <c r="AZ42" s="8"/>
      <c r="BA42" s="7"/>
      <c r="BB42" s="7"/>
      <c r="BC42" s="7"/>
      <c r="BD42" s="7"/>
      <c r="BE42" s="9"/>
      <c r="BF42" s="10"/>
      <c r="BG42" s="7"/>
      <c r="BH42" s="7"/>
      <c r="BI42" s="7"/>
      <c r="BJ42" s="7"/>
      <c r="BK42" s="7"/>
      <c r="BL42" s="9"/>
      <c r="BM42" s="10"/>
      <c r="BN42" s="7"/>
      <c r="BO42" s="7"/>
      <c r="BP42" s="7"/>
      <c r="BQ42" s="7"/>
      <c r="BR42" s="7"/>
      <c r="BS42" s="9"/>
      <c r="BT42" s="10"/>
      <c r="BU42" s="7"/>
      <c r="BV42" s="7"/>
      <c r="BW42" s="7"/>
      <c r="BX42" s="7"/>
      <c r="BY42" s="16"/>
      <c r="BZ42" s="86"/>
      <c r="CA42" s="10"/>
      <c r="CB42" s="10"/>
      <c r="CC42" s="7"/>
      <c r="CD42" s="7"/>
      <c r="CE42" s="8"/>
      <c r="CF42" s="7"/>
      <c r="CG42" s="9"/>
      <c r="CH42" s="10"/>
      <c r="CI42" s="7"/>
      <c r="CJ42" s="7"/>
      <c r="CK42" s="7"/>
      <c r="CL42" s="7"/>
      <c r="CM42" s="7"/>
      <c r="CN42" s="9"/>
      <c r="CO42" s="10"/>
      <c r="CP42" s="7"/>
      <c r="CQ42" s="7"/>
      <c r="CR42" s="7"/>
      <c r="CS42" s="7"/>
      <c r="CT42" s="7"/>
      <c r="CU42" s="9"/>
      <c r="CV42" s="10"/>
      <c r="CW42" s="7"/>
      <c r="CX42" s="7"/>
      <c r="CY42" s="7"/>
      <c r="CZ42" s="7"/>
      <c r="DA42" s="7"/>
      <c r="DB42" s="9"/>
      <c r="DC42" s="10"/>
      <c r="DD42" s="16"/>
      <c r="DE42" s="34"/>
      <c r="DF42" s="7"/>
      <c r="DG42" s="10"/>
      <c r="DH42" s="7"/>
      <c r="DI42" s="9"/>
      <c r="DJ42" s="10"/>
      <c r="DK42" s="7"/>
      <c r="DL42" s="7"/>
      <c r="DM42" s="7"/>
      <c r="DN42" s="7"/>
      <c r="DO42" s="7"/>
      <c r="DP42" s="9"/>
      <c r="DQ42" s="10"/>
      <c r="DR42" s="7"/>
      <c r="DS42" s="7"/>
      <c r="DT42" s="7"/>
      <c r="DU42" s="7"/>
      <c r="DV42" s="66"/>
      <c r="DW42" s="9"/>
      <c r="DX42" s="10"/>
      <c r="DY42" s="7"/>
      <c r="DZ42" s="7"/>
      <c r="EA42" s="7"/>
      <c r="EB42" s="7"/>
      <c r="EC42" s="7"/>
      <c r="ED42" s="9"/>
      <c r="EE42" s="10"/>
      <c r="EF42" s="7"/>
      <c r="EG42" s="7"/>
      <c r="EH42" s="16"/>
      <c r="EI42" s="34"/>
      <c r="EJ42" s="7"/>
      <c r="EK42" s="9"/>
      <c r="EL42" s="10"/>
      <c r="EM42" s="7"/>
      <c r="EN42" s="7"/>
      <c r="EO42" s="7"/>
      <c r="EP42" s="7"/>
      <c r="EQ42" s="7"/>
      <c r="ER42" s="9"/>
      <c r="ES42" s="10"/>
      <c r="ET42" s="7"/>
      <c r="EU42" s="7"/>
      <c r="EV42" s="7"/>
      <c r="EW42" s="7"/>
      <c r="EX42" s="7"/>
      <c r="EY42" s="9"/>
      <c r="EZ42" s="10"/>
      <c r="FA42" s="7"/>
      <c r="FB42" s="7"/>
      <c r="FC42" s="7"/>
      <c r="FD42" s="7"/>
      <c r="FE42" s="7"/>
      <c r="FF42" s="9"/>
      <c r="FG42" s="10"/>
      <c r="FH42" s="7"/>
      <c r="FI42" s="7"/>
      <c r="FJ42" s="7"/>
      <c r="FK42" s="7"/>
      <c r="FL42" s="7"/>
      <c r="FM42" s="97"/>
      <c r="FN42" s="100"/>
      <c r="FO42" s="7"/>
      <c r="FP42" s="7"/>
      <c r="FQ42" s="7"/>
      <c r="FR42" s="7"/>
      <c r="FS42" s="7"/>
      <c r="FT42" s="9"/>
      <c r="FU42" s="10"/>
      <c r="FV42" s="7"/>
      <c r="FW42" s="7"/>
      <c r="FX42" s="7"/>
      <c r="FY42" s="7"/>
      <c r="FZ42" s="7"/>
      <c r="GA42" s="9"/>
      <c r="GB42" s="10"/>
      <c r="GC42" s="7"/>
      <c r="GD42" s="7"/>
      <c r="GE42" s="7"/>
      <c r="GF42" s="7"/>
      <c r="GG42" s="7"/>
      <c r="GH42" s="9"/>
      <c r="GI42" s="10"/>
      <c r="GJ42" s="7"/>
      <c r="GK42" s="7"/>
      <c r="GL42" s="7"/>
      <c r="GM42" s="7"/>
      <c r="GN42" s="7"/>
      <c r="GO42" s="9"/>
      <c r="GP42" s="10"/>
      <c r="GQ42" s="7"/>
      <c r="GR42" s="16"/>
      <c r="GS42" s="34"/>
      <c r="GT42" s="7"/>
      <c r="GU42" s="7"/>
      <c r="GV42" s="9"/>
      <c r="GW42" s="10"/>
      <c r="GX42" s="7"/>
      <c r="GY42" s="7"/>
      <c r="GZ42" s="7"/>
      <c r="HA42" s="7"/>
      <c r="HB42" s="7"/>
      <c r="HC42" s="9"/>
      <c r="HD42" s="10"/>
      <c r="HE42" s="7"/>
      <c r="HF42" s="7"/>
      <c r="HG42" s="7"/>
      <c r="HH42" s="7"/>
      <c r="HI42" s="7"/>
      <c r="HJ42" s="9"/>
      <c r="HK42" s="10"/>
      <c r="HL42" s="7"/>
      <c r="HM42" s="7"/>
      <c r="HN42" s="7"/>
      <c r="HO42" s="7"/>
      <c r="HP42" s="7"/>
      <c r="HQ42" s="9"/>
      <c r="HR42" s="10"/>
      <c r="HS42" s="8"/>
      <c r="HT42" s="7"/>
      <c r="HU42" s="7"/>
      <c r="HV42" s="16"/>
      <c r="HW42" s="34"/>
      <c r="HX42" s="9"/>
      <c r="HY42" s="103"/>
    </row>
    <row r="43" spans="1:233" x14ac:dyDescent="0.3">
      <c r="A43" s="41" t="s">
        <v>35</v>
      </c>
      <c r="B43" s="11" t="s">
        <v>36</v>
      </c>
      <c r="C43" s="7"/>
      <c r="D43" s="7"/>
      <c r="E43" s="5">
        <f>3.52+22+11.44+1.9848+1.4256+2.376+9.8+7.96+18+8.944+0.8404</f>
        <v>88.290800000000019</v>
      </c>
      <c r="F43" s="5" t="s">
        <v>10</v>
      </c>
      <c r="G43" s="5">
        <v>9.5</v>
      </c>
      <c r="H43" s="5">
        <f t="shared" si="140"/>
        <v>9.2937684210526328</v>
      </c>
      <c r="I43" s="5" t="s">
        <v>15</v>
      </c>
      <c r="J43" s="5">
        <v>2</v>
      </c>
      <c r="K43" s="5" t="s">
        <v>19</v>
      </c>
      <c r="L43" s="5">
        <f t="shared" si="141"/>
        <v>4.6468842105263164</v>
      </c>
      <c r="M43" s="5" t="s">
        <v>20</v>
      </c>
      <c r="N43" s="24">
        <f t="shared" si="142"/>
        <v>4.6468842105263164</v>
      </c>
      <c r="O43" s="42" t="s">
        <v>21</v>
      </c>
      <c r="P43" s="7"/>
      <c r="Q43" s="34"/>
      <c r="R43" s="7"/>
      <c r="S43" s="7"/>
      <c r="T43" s="7"/>
      <c r="U43" s="7"/>
      <c r="V43" s="9"/>
      <c r="W43" s="10"/>
      <c r="X43" s="8"/>
      <c r="Y43" s="7"/>
      <c r="Z43" s="7"/>
      <c r="AA43" s="7"/>
      <c r="AB43" s="7"/>
      <c r="AC43" s="9"/>
      <c r="AD43" s="10"/>
      <c r="AE43" s="7"/>
      <c r="AF43" s="7"/>
      <c r="AG43" s="7"/>
      <c r="AH43" s="7"/>
      <c r="AI43" s="7"/>
      <c r="AJ43" s="9"/>
      <c r="AK43" s="10"/>
      <c r="AL43" s="7"/>
      <c r="AM43" s="7"/>
      <c r="AN43" s="7"/>
      <c r="AO43" s="7"/>
      <c r="AP43" s="7"/>
      <c r="AQ43" s="9"/>
      <c r="AR43" s="10"/>
      <c r="AS43" s="7"/>
      <c r="AT43" s="7"/>
      <c r="AU43" s="16"/>
      <c r="AV43" s="34"/>
      <c r="AW43" s="7"/>
      <c r="AX43" s="9"/>
      <c r="AY43" s="10"/>
      <c r="AZ43" s="8"/>
      <c r="BA43" s="7"/>
      <c r="BB43" s="7"/>
      <c r="BC43" s="7"/>
      <c r="BD43" s="7"/>
      <c r="BE43" s="9"/>
      <c r="BF43" s="10"/>
      <c r="BG43" s="7"/>
      <c r="BH43" s="7"/>
      <c r="BI43" s="7"/>
      <c r="BJ43" s="7"/>
      <c r="BK43" s="7"/>
      <c r="BL43" s="9"/>
      <c r="BM43" s="10"/>
      <c r="BN43" s="7"/>
      <c r="BO43" s="7"/>
      <c r="BP43" s="7"/>
      <c r="BQ43" s="7"/>
      <c r="BR43" s="7"/>
      <c r="BS43" s="9"/>
      <c r="BT43" s="10"/>
      <c r="BU43" s="7"/>
      <c r="BV43" s="7"/>
      <c r="BW43" s="7"/>
      <c r="BX43" s="7"/>
      <c r="BY43" s="16"/>
      <c r="BZ43" s="86"/>
      <c r="CA43" s="10"/>
      <c r="CB43" s="10"/>
      <c r="CC43" s="7"/>
      <c r="CD43" s="7"/>
      <c r="CE43" s="8"/>
      <c r="CF43" s="7"/>
      <c r="CG43" s="9"/>
      <c r="CH43" s="10"/>
      <c r="CI43" s="7"/>
      <c r="CJ43" s="7"/>
      <c r="CK43" s="7"/>
      <c r="CL43" s="7"/>
      <c r="CM43" s="7"/>
      <c r="CN43" s="9"/>
      <c r="CO43" s="10"/>
      <c r="CP43" s="7"/>
      <c r="CQ43" s="7"/>
      <c r="CR43" s="7"/>
      <c r="CS43" s="7"/>
      <c r="CT43" s="7"/>
      <c r="CU43" s="9"/>
      <c r="CV43" s="10"/>
      <c r="CW43" s="7"/>
      <c r="CX43" s="7"/>
      <c r="CY43" s="7"/>
      <c r="CZ43" s="7"/>
      <c r="DA43" s="7"/>
      <c r="DB43" s="9"/>
      <c r="DC43" s="10"/>
      <c r="DD43" s="16"/>
      <c r="DE43" s="34"/>
      <c r="DF43" s="7"/>
      <c r="DG43" s="10"/>
      <c r="DH43" s="7"/>
      <c r="DI43" s="9"/>
      <c r="DJ43" s="10"/>
      <c r="DK43" s="7"/>
      <c r="DL43" s="7"/>
      <c r="DM43" s="7"/>
      <c r="DN43" s="7"/>
      <c r="DO43" s="7"/>
      <c r="DP43" s="9"/>
      <c r="DQ43" s="10"/>
      <c r="DR43" s="7"/>
      <c r="DS43" s="7"/>
      <c r="DT43" s="7"/>
      <c r="DU43" s="7"/>
      <c r="DV43" s="7"/>
      <c r="DW43" s="9"/>
      <c r="DX43" s="10"/>
      <c r="DY43" s="7"/>
      <c r="DZ43" s="7"/>
      <c r="EA43" s="7"/>
      <c r="EB43" s="7"/>
      <c r="EC43" s="7"/>
      <c r="ED43" s="9"/>
      <c r="EE43" s="10"/>
      <c r="EF43" s="7"/>
      <c r="EG43" s="7"/>
      <c r="EH43" s="16"/>
      <c r="EI43" s="34"/>
      <c r="EJ43" s="7"/>
      <c r="EK43" s="9"/>
      <c r="EL43" s="10"/>
      <c r="EM43" s="7"/>
      <c r="EN43" s="7"/>
      <c r="EO43" s="7"/>
      <c r="EP43" s="7"/>
      <c r="EQ43" s="7"/>
      <c r="ER43" s="9"/>
      <c r="ES43" s="10"/>
      <c r="ET43" s="7"/>
      <c r="EU43" s="7"/>
      <c r="EV43" s="7"/>
      <c r="EW43" s="7"/>
      <c r="EX43" s="7"/>
      <c r="EY43" s="9"/>
      <c r="EZ43" s="10"/>
      <c r="FA43" s="7"/>
      <c r="FB43" s="7"/>
      <c r="FC43" s="7"/>
      <c r="FD43" s="7"/>
      <c r="FE43" s="7"/>
      <c r="FF43" s="9"/>
      <c r="FG43" s="10"/>
      <c r="FH43" s="7"/>
      <c r="FI43" s="7"/>
      <c r="FJ43" s="7"/>
      <c r="FK43" s="7"/>
      <c r="FL43" s="7"/>
      <c r="FM43" s="97"/>
      <c r="FN43" s="100"/>
      <c r="FO43" s="7"/>
      <c r="FP43" s="7"/>
      <c r="FQ43" s="7"/>
      <c r="FR43" s="7"/>
      <c r="FS43" s="7"/>
      <c r="FT43" s="9"/>
      <c r="FU43" s="10"/>
      <c r="FV43" s="7"/>
      <c r="FW43" s="7"/>
      <c r="FX43" s="7"/>
      <c r="FY43" s="7"/>
      <c r="FZ43" s="7"/>
      <c r="GA43" s="9"/>
      <c r="GB43" s="10"/>
      <c r="GC43" s="7"/>
      <c r="GD43" s="7"/>
      <c r="GE43" s="7"/>
      <c r="GF43" s="7"/>
      <c r="GG43" s="7"/>
      <c r="GH43" s="9"/>
      <c r="GI43" s="10"/>
      <c r="GJ43" s="7"/>
      <c r="GK43" s="7"/>
      <c r="GL43" s="7"/>
      <c r="GM43" s="7"/>
      <c r="GN43" s="7"/>
      <c r="GO43" s="9"/>
      <c r="GP43" s="10"/>
      <c r="GQ43" s="7"/>
      <c r="GR43" s="16"/>
      <c r="GS43" s="34"/>
      <c r="GT43" s="7"/>
      <c r="GU43" s="7"/>
      <c r="GV43" s="9"/>
      <c r="GW43" s="10"/>
      <c r="GX43" s="7"/>
      <c r="GY43" s="7"/>
      <c r="GZ43" s="7"/>
      <c r="HA43" s="7"/>
      <c r="HB43" s="7"/>
      <c r="HC43" s="9"/>
      <c r="HD43" s="10"/>
      <c r="HE43" s="7"/>
      <c r="HF43" s="7"/>
      <c r="HG43" s="7"/>
      <c r="HH43" s="7"/>
      <c r="HI43" s="7"/>
      <c r="HJ43" s="9"/>
      <c r="HK43" s="10"/>
      <c r="HL43" s="55"/>
      <c r="HM43" s="55"/>
      <c r="HN43" s="55"/>
      <c r="HO43" s="55"/>
      <c r="HP43" s="55"/>
      <c r="HQ43" s="9"/>
      <c r="HR43" s="10"/>
      <c r="HS43" s="8"/>
      <c r="HT43" s="7"/>
      <c r="HU43" s="7"/>
      <c r="HV43" s="16"/>
      <c r="HW43" s="34"/>
      <c r="HX43" s="9"/>
      <c r="HY43" s="103"/>
    </row>
    <row r="44" spans="1:233" x14ac:dyDescent="0.3">
      <c r="A44" s="41">
        <v>4</v>
      </c>
      <c r="B44" s="11" t="s">
        <v>4</v>
      </c>
      <c r="C44" s="7"/>
      <c r="D44" s="7"/>
      <c r="E44" s="5"/>
      <c r="F44" s="5"/>
      <c r="G44" s="5"/>
      <c r="H44" s="5"/>
      <c r="I44" s="5"/>
      <c r="J44" s="5"/>
      <c r="K44" s="5"/>
      <c r="L44" s="5"/>
      <c r="M44" s="5"/>
      <c r="N44" s="24"/>
      <c r="O44" s="42"/>
      <c r="P44" s="7"/>
      <c r="Q44" s="35"/>
      <c r="R44" s="7"/>
      <c r="S44" s="7"/>
      <c r="T44" s="7"/>
      <c r="U44" s="7"/>
      <c r="V44" s="7"/>
      <c r="W44" s="7"/>
      <c r="X44" s="8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16"/>
      <c r="AV44" s="34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16"/>
      <c r="BZ44" s="34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16"/>
      <c r="DE44" s="34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16"/>
      <c r="EI44" s="34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16"/>
      <c r="FN44" s="34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  <c r="GE44" s="7"/>
      <c r="GF44" s="7"/>
      <c r="GG44" s="7"/>
      <c r="GH44" s="7"/>
      <c r="GI44" s="7"/>
      <c r="GJ44" s="7"/>
      <c r="GK44" s="7"/>
      <c r="GL44" s="7"/>
      <c r="GM44" s="7"/>
      <c r="GN44" s="7"/>
      <c r="GO44" s="7"/>
      <c r="GP44" s="7"/>
      <c r="GQ44" s="7"/>
      <c r="GR44" s="16"/>
      <c r="GS44" s="34"/>
      <c r="GT44" s="7"/>
      <c r="GU44" s="7"/>
      <c r="GV44" s="7"/>
      <c r="GW44" s="7"/>
      <c r="GX44" s="7"/>
      <c r="GY44" s="7"/>
      <c r="GZ44" s="7"/>
      <c r="HA44" s="7"/>
      <c r="HB44" s="7"/>
      <c r="HC44" s="7"/>
      <c r="HD44" s="7"/>
      <c r="HE44" s="7"/>
      <c r="HF44" s="7"/>
      <c r="HG44" s="7"/>
      <c r="HH44" s="7"/>
      <c r="HI44" s="7"/>
      <c r="HJ44" s="7"/>
      <c r="HK44" s="7"/>
      <c r="HL44" s="7"/>
      <c r="HM44" s="7"/>
      <c r="HN44" s="7"/>
      <c r="HO44" s="7"/>
      <c r="HP44" s="7"/>
      <c r="HQ44" s="7"/>
      <c r="HR44" s="7"/>
      <c r="HS44" s="7"/>
      <c r="HT44" s="7"/>
      <c r="HU44" s="7"/>
      <c r="HV44" s="16"/>
      <c r="HW44" s="34"/>
      <c r="HX44" s="7"/>
      <c r="HY44" s="16"/>
    </row>
    <row r="45" spans="1:233" x14ac:dyDescent="0.3">
      <c r="A45" s="41" t="s">
        <v>37</v>
      </c>
      <c r="B45" s="11" t="s">
        <v>31</v>
      </c>
      <c r="C45" s="7"/>
      <c r="D45" s="7"/>
      <c r="E45" s="5">
        <f>37.608+235.05+122.226+22.5648+2.4+35.43+19.84+60+50.7708+3.3847+7.8977+17.7698+34.5558+8.9789</f>
        <v>658.47649999999987</v>
      </c>
      <c r="F45" s="5" t="s">
        <v>10</v>
      </c>
      <c r="G45" s="5">
        <v>9.5</v>
      </c>
      <c r="H45" s="5">
        <f t="shared" si="140"/>
        <v>69.313315789473677</v>
      </c>
      <c r="I45" s="5" t="s">
        <v>15</v>
      </c>
      <c r="J45" s="5">
        <v>8</v>
      </c>
      <c r="K45" s="5" t="s">
        <v>19</v>
      </c>
      <c r="L45" s="5">
        <f t="shared" si="141"/>
        <v>8.6641644736842096</v>
      </c>
      <c r="M45" s="5" t="s">
        <v>20</v>
      </c>
      <c r="N45" s="24">
        <f t="shared" si="142"/>
        <v>8.6641644736842096</v>
      </c>
      <c r="O45" s="42" t="s">
        <v>21</v>
      </c>
      <c r="P45" s="7"/>
      <c r="Q45" s="34"/>
      <c r="R45" s="7"/>
      <c r="S45" s="7"/>
      <c r="T45" s="7"/>
      <c r="U45" s="7"/>
      <c r="V45" s="9"/>
      <c r="W45" s="10"/>
      <c r="X45" s="8"/>
      <c r="Y45" s="7"/>
      <c r="Z45" s="7"/>
      <c r="AA45" s="7"/>
      <c r="AB45" s="7"/>
      <c r="AC45" s="9"/>
      <c r="AD45" s="10"/>
      <c r="AE45" s="7"/>
      <c r="AF45" s="7"/>
      <c r="AG45" s="7"/>
      <c r="AH45" s="7"/>
      <c r="AI45" s="7"/>
      <c r="AJ45" s="9"/>
      <c r="AK45" s="10"/>
      <c r="AL45" s="7"/>
      <c r="AM45" s="7"/>
      <c r="AN45" s="7"/>
      <c r="AO45" s="7"/>
      <c r="AP45" s="7"/>
      <c r="AQ45" s="9"/>
      <c r="AR45" s="10"/>
      <c r="AS45" s="7"/>
      <c r="AT45" s="7"/>
      <c r="AU45" s="16"/>
      <c r="AV45" s="34"/>
      <c r="AW45" s="7"/>
      <c r="AX45" s="9"/>
      <c r="AY45" s="10"/>
      <c r="AZ45" s="7"/>
      <c r="BA45" s="7"/>
      <c r="BB45" s="7"/>
      <c r="BC45" s="7"/>
      <c r="BD45" s="7"/>
      <c r="BE45" s="9"/>
      <c r="BF45" s="10"/>
      <c r="BG45" s="7"/>
      <c r="BH45" s="7"/>
      <c r="BI45" s="7"/>
      <c r="BJ45" s="7"/>
      <c r="BK45" s="7"/>
      <c r="BL45" s="9"/>
      <c r="BM45" s="10"/>
      <c r="BN45" s="7"/>
      <c r="BO45" s="7"/>
      <c r="BP45" s="7"/>
      <c r="BQ45" s="7"/>
      <c r="BR45" s="7"/>
      <c r="BS45" s="9"/>
      <c r="BT45" s="10"/>
      <c r="BU45" s="7"/>
      <c r="BV45" s="7"/>
      <c r="BW45" s="7"/>
      <c r="BX45" s="7"/>
      <c r="BY45" s="16"/>
      <c r="BZ45" s="86"/>
      <c r="CA45" s="10"/>
      <c r="CB45" s="10"/>
      <c r="CC45" s="7"/>
      <c r="CD45" s="7"/>
      <c r="CE45" s="7"/>
      <c r="CF45" s="7"/>
      <c r="CG45" s="9"/>
      <c r="CH45" s="10"/>
      <c r="CI45" s="7"/>
      <c r="CJ45" s="7"/>
      <c r="CK45" s="7"/>
      <c r="CL45" s="7"/>
      <c r="CM45" s="7"/>
      <c r="CN45" s="9"/>
      <c r="CO45" s="10"/>
      <c r="CP45" s="7"/>
      <c r="CQ45" s="7"/>
      <c r="CR45" s="7"/>
      <c r="CS45" s="7"/>
      <c r="CT45" s="7"/>
      <c r="CU45" s="9"/>
      <c r="CV45" s="10"/>
      <c r="CW45" s="7"/>
      <c r="CX45" s="7"/>
      <c r="CY45" s="7"/>
      <c r="CZ45" s="7"/>
      <c r="DA45" s="7"/>
      <c r="DB45" s="9"/>
      <c r="DC45" s="10"/>
      <c r="DD45" s="16"/>
      <c r="DE45" s="34"/>
      <c r="DF45" s="7"/>
      <c r="DG45" s="10"/>
      <c r="DH45" s="7"/>
      <c r="DI45" s="9"/>
      <c r="DJ45" s="10"/>
      <c r="DK45" s="7"/>
      <c r="DL45" s="7"/>
      <c r="DM45" s="7"/>
      <c r="DN45" s="7"/>
      <c r="DO45" s="7"/>
      <c r="DP45" s="9"/>
      <c r="DQ45" s="10"/>
      <c r="DR45" s="7"/>
      <c r="DS45" s="7"/>
      <c r="DT45" s="7"/>
      <c r="DU45" s="7"/>
      <c r="DV45" s="7"/>
      <c r="DW45" s="9"/>
      <c r="DX45" s="10"/>
      <c r="DY45" s="7"/>
      <c r="DZ45" s="7"/>
      <c r="EA45" s="7"/>
      <c r="EB45" s="7"/>
      <c r="EC45" s="7"/>
      <c r="ED45" s="9"/>
      <c r="EE45" s="10"/>
      <c r="EF45" s="7"/>
      <c r="EG45" s="7"/>
      <c r="EH45" s="16"/>
      <c r="EI45" s="34"/>
      <c r="EJ45" s="7"/>
      <c r="EK45" s="9"/>
      <c r="EL45" s="10"/>
      <c r="EM45" s="7"/>
      <c r="EN45" s="7"/>
      <c r="EO45" s="7"/>
      <c r="EP45" s="7"/>
      <c r="EQ45" s="7"/>
      <c r="ER45" s="9"/>
      <c r="ES45" s="10"/>
      <c r="ET45" s="7"/>
      <c r="EU45" s="7"/>
      <c r="EV45" s="7"/>
      <c r="EW45" s="7"/>
      <c r="EX45" s="7"/>
      <c r="EY45" s="9"/>
      <c r="EZ45" s="10"/>
      <c r="FA45" s="7"/>
      <c r="FB45" s="7"/>
      <c r="FC45" s="7"/>
      <c r="FD45" s="7"/>
      <c r="FE45" s="7"/>
      <c r="FF45" s="9"/>
      <c r="FG45" s="10"/>
      <c r="FH45" s="7"/>
      <c r="FI45" s="7"/>
      <c r="FJ45" s="7"/>
      <c r="FK45" s="7"/>
      <c r="FL45" s="7"/>
      <c r="FM45" s="97"/>
      <c r="FN45" s="100"/>
      <c r="FO45" s="7"/>
      <c r="FP45" s="7"/>
      <c r="FQ45" s="7"/>
      <c r="FR45" s="7"/>
      <c r="FS45" s="7"/>
      <c r="FT45" s="9"/>
      <c r="FU45" s="10"/>
      <c r="FV45" s="12"/>
      <c r="FW45" s="12"/>
      <c r="FX45" s="12"/>
      <c r="FY45" s="12"/>
      <c r="FZ45" s="12"/>
      <c r="GA45" s="9"/>
      <c r="GB45" s="10"/>
      <c r="GC45" s="12"/>
      <c r="GD45" s="12"/>
      <c r="GE45" s="12"/>
      <c r="GF45" s="12"/>
      <c r="GG45" s="7"/>
      <c r="GH45" s="9"/>
      <c r="GI45" s="10"/>
      <c r="GJ45" s="7"/>
      <c r="GK45" s="7"/>
      <c r="GL45" s="7"/>
      <c r="GM45" s="7"/>
      <c r="GN45" s="7"/>
      <c r="GO45" s="9"/>
      <c r="GP45" s="10"/>
      <c r="GQ45" s="7"/>
      <c r="GR45" s="16"/>
      <c r="GS45" s="34"/>
      <c r="GT45" s="7"/>
      <c r="GU45" s="7"/>
      <c r="GV45" s="9"/>
      <c r="GW45" s="10"/>
      <c r="GX45" s="7"/>
      <c r="GY45" s="7"/>
      <c r="GZ45" s="7"/>
      <c r="HA45" s="7"/>
      <c r="HB45" s="7"/>
      <c r="HC45" s="9"/>
      <c r="HD45" s="10"/>
      <c r="HE45" s="7"/>
      <c r="HF45" s="7"/>
      <c r="HG45" s="7"/>
      <c r="HH45" s="7"/>
      <c r="HI45" s="7"/>
      <c r="HJ45" s="9"/>
      <c r="HK45" s="10"/>
      <c r="HL45" s="7"/>
      <c r="HM45" s="7"/>
      <c r="HN45" s="7"/>
      <c r="HO45" s="7"/>
      <c r="HP45" s="7"/>
      <c r="HQ45" s="9"/>
      <c r="HR45" s="10"/>
      <c r="HS45" s="7"/>
      <c r="HT45" s="7"/>
      <c r="HU45" s="7"/>
      <c r="HV45" s="16"/>
      <c r="HW45" s="34"/>
      <c r="HX45" s="9"/>
      <c r="HY45" s="103"/>
    </row>
    <row r="46" spans="1:233" x14ac:dyDescent="0.3">
      <c r="A46" s="41">
        <v>5</v>
      </c>
      <c r="B46" s="11" t="s">
        <v>3</v>
      </c>
      <c r="C46" s="7"/>
      <c r="D46" s="7"/>
      <c r="E46" s="5"/>
      <c r="F46" s="5"/>
      <c r="G46" s="5"/>
      <c r="H46" s="5"/>
      <c r="I46" s="5"/>
      <c r="J46" s="5"/>
      <c r="K46" s="5"/>
      <c r="L46" s="5"/>
      <c r="M46" s="5"/>
      <c r="N46" s="24"/>
      <c r="O46" s="42"/>
      <c r="P46" s="7"/>
      <c r="Q46" s="34"/>
      <c r="R46" s="7"/>
      <c r="S46" s="7"/>
      <c r="T46" s="7"/>
      <c r="U46" s="7"/>
      <c r="V46" s="7"/>
      <c r="W46" s="7"/>
      <c r="X46" s="8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16"/>
      <c r="AV46" s="34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17"/>
      <c r="BZ46" s="35"/>
      <c r="CA46" s="8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16"/>
      <c r="DE46" s="34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16"/>
      <c r="EI46" s="34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16"/>
      <c r="FN46" s="34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  <c r="GE46" s="7"/>
      <c r="GF46" s="7"/>
      <c r="GG46" s="7"/>
      <c r="GH46" s="7"/>
      <c r="GI46" s="7"/>
      <c r="GJ46" s="7"/>
      <c r="GK46" s="7"/>
      <c r="GL46" s="7"/>
      <c r="GM46" s="7"/>
      <c r="GN46" s="7"/>
      <c r="GO46" s="7"/>
      <c r="GP46" s="7"/>
      <c r="GQ46" s="7"/>
      <c r="GR46" s="16"/>
      <c r="GS46" s="34"/>
      <c r="GT46" s="7"/>
      <c r="GU46" s="7"/>
      <c r="GV46" s="7"/>
      <c r="GW46" s="7"/>
      <c r="GX46" s="7"/>
      <c r="GY46" s="7"/>
      <c r="GZ46" s="7"/>
      <c r="HA46" s="7"/>
      <c r="HB46" s="7"/>
      <c r="HC46" s="7"/>
      <c r="HD46" s="7"/>
      <c r="HE46" s="7"/>
      <c r="HF46" s="7"/>
      <c r="HG46" s="7"/>
      <c r="HH46" s="7"/>
      <c r="HI46" s="7"/>
      <c r="HJ46" s="7"/>
      <c r="HK46" s="7"/>
      <c r="HL46" s="7"/>
      <c r="HM46" s="7"/>
      <c r="HN46" s="7"/>
      <c r="HO46" s="7"/>
      <c r="HP46" s="7"/>
      <c r="HQ46" s="7"/>
      <c r="HR46" s="7"/>
      <c r="HS46" s="7"/>
      <c r="HT46" s="7"/>
      <c r="HU46" s="7"/>
      <c r="HV46" s="16"/>
      <c r="HW46" s="34"/>
      <c r="HX46" s="7"/>
      <c r="HY46" s="16"/>
    </row>
    <row r="47" spans="1:233" s="2" customFormat="1" x14ac:dyDescent="0.3">
      <c r="A47" s="43" t="s">
        <v>38</v>
      </c>
      <c r="B47" s="26" t="s">
        <v>3</v>
      </c>
      <c r="C47" s="8"/>
      <c r="D47" s="8"/>
      <c r="E47" s="6">
        <f>130.4+25.428+423.8+147.0586+29.34+154.035+74.165</f>
        <v>984.22659999999996</v>
      </c>
      <c r="F47" s="6" t="s">
        <v>10</v>
      </c>
      <c r="G47" s="6">
        <v>9.5</v>
      </c>
      <c r="H47" s="6">
        <f t="shared" si="140"/>
        <v>103.6028</v>
      </c>
      <c r="I47" s="6" t="s">
        <v>15</v>
      </c>
      <c r="J47" s="6">
        <v>8</v>
      </c>
      <c r="K47" s="6" t="s">
        <v>19</v>
      </c>
      <c r="L47" s="6">
        <f t="shared" si="141"/>
        <v>12.95035</v>
      </c>
      <c r="M47" s="6" t="s">
        <v>20</v>
      </c>
      <c r="N47" s="25">
        <f t="shared" si="142"/>
        <v>12.95035</v>
      </c>
      <c r="O47" s="44" t="s">
        <v>21</v>
      </c>
      <c r="P47" s="8"/>
      <c r="Q47" s="35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17"/>
      <c r="AV47" s="35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17"/>
      <c r="BZ47" s="35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17"/>
      <c r="DE47" s="35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  <c r="DQ47" s="8"/>
      <c r="DR47" s="8"/>
      <c r="DS47" s="8"/>
      <c r="DT47" s="8"/>
      <c r="DU47" s="8"/>
      <c r="DV47" s="8"/>
      <c r="DW47" s="8"/>
      <c r="DX47" s="8"/>
      <c r="DY47" s="8"/>
      <c r="DZ47" s="8"/>
      <c r="EA47" s="8"/>
      <c r="EB47" s="8"/>
      <c r="EC47" s="8"/>
      <c r="ED47" s="8"/>
      <c r="EE47" s="8"/>
      <c r="EF47" s="8"/>
      <c r="EG47" s="8"/>
      <c r="EH47" s="17"/>
      <c r="EI47" s="35"/>
      <c r="EJ47" s="8"/>
      <c r="EK47" s="8"/>
      <c r="EL47" s="8"/>
      <c r="EM47" s="8"/>
      <c r="EN47" s="8"/>
      <c r="EO47" s="8"/>
      <c r="EP47" s="8"/>
      <c r="EQ47" s="8"/>
      <c r="ER47" s="8"/>
      <c r="ES47" s="8"/>
      <c r="ET47" s="8"/>
      <c r="EU47" s="8"/>
      <c r="EV47" s="8"/>
      <c r="EW47" s="8"/>
      <c r="EX47" s="8"/>
      <c r="EY47" s="8"/>
      <c r="EZ47" s="8"/>
      <c r="FA47" s="8"/>
      <c r="FB47" s="8"/>
      <c r="FC47" s="8"/>
      <c r="FD47" s="8"/>
      <c r="FE47" s="8"/>
      <c r="FF47" s="8"/>
      <c r="FG47" s="8"/>
      <c r="FH47" s="8"/>
      <c r="FI47" s="8"/>
      <c r="FJ47" s="8"/>
      <c r="FK47" s="8"/>
      <c r="FL47" s="8"/>
      <c r="FM47" s="17"/>
      <c r="FN47" s="35"/>
      <c r="FO47" s="8"/>
      <c r="FP47" s="8"/>
      <c r="FQ47" s="8"/>
      <c r="FR47" s="8"/>
      <c r="FS47" s="8"/>
      <c r="FT47" s="8"/>
      <c r="FU47" s="8"/>
      <c r="FV47" s="8"/>
      <c r="FW47" s="8"/>
      <c r="FX47" s="8"/>
      <c r="FY47" s="8"/>
      <c r="FZ47" s="8"/>
      <c r="GA47" s="8"/>
      <c r="GB47" s="8"/>
      <c r="GC47" s="8"/>
      <c r="GD47" s="8"/>
      <c r="GE47" s="8"/>
      <c r="GF47" s="8"/>
      <c r="GG47" s="8"/>
      <c r="GH47" s="8"/>
      <c r="GI47" s="8"/>
      <c r="GJ47" s="8"/>
      <c r="GK47" s="8"/>
      <c r="GL47" s="8"/>
      <c r="GM47" s="8"/>
      <c r="GN47" s="8"/>
      <c r="GO47" s="8"/>
      <c r="GP47" s="8"/>
      <c r="GQ47" s="8"/>
      <c r="GR47" s="17"/>
      <c r="GS47" s="35"/>
      <c r="GT47" s="8"/>
      <c r="GU47" s="8"/>
      <c r="GV47" s="8"/>
      <c r="GW47" s="8"/>
      <c r="GX47" s="8"/>
      <c r="GY47" s="8"/>
      <c r="GZ47" s="8"/>
      <c r="HA47" s="8"/>
      <c r="HB47" s="8"/>
      <c r="HC47" s="8"/>
      <c r="HD47" s="8"/>
      <c r="HE47" s="8"/>
      <c r="HF47" s="8"/>
      <c r="HG47" s="8"/>
      <c r="HH47" s="8"/>
      <c r="HI47" s="8"/>
      <c r="HJ47" s="8"/>
      <c r="HK47" s="8"/>
      <c r="HL47" s="8"/>
      <c r="HM47" s="8"/>
      <c r="HN47" s="8"/>
      <c r="HO47" s="8"/>
      <c r="HP47" s="8"/>
      <c r="HQ47" s="8"/>
      <c r="HR47" s="8"/>
      <c r="HS47" s="8"/>
      <c r="HT47" s="8"/>
      <c r="HU47" s="8"/>
      <c r="HV47" s="17"/>
      <c r="HW47" s="35"/>
      <c r="HX47" s="8"/>
      <c r="HY47" s="17"/>
    </row>
    <row r="48" spans="1:233" x14ac:dyDescent="0.3">
      <c r="A48" s="41"/>
      <c r="B48" s="11" t="s">
        <v>79</v>
      </c>
      <c r="C48" s="7"/>
      <c r="D48" s="7"/>
      <c r="E48" s="5"/>
      <c r="F48" s="5"/>
      <c r="G48" s="5"/>
      <c r="H48" s="5"/>
      <c r="I48" s="5"/>
      <c r="J48" s="5"/>
      <c r="K48" s="5"/>
      <c r="L48" s="5"/>
      <c r="M48" s="5"/>
      <c r="N48" s="24">
        <v>7</v>
      </c>
      <c r="O48" s="42"/>
      <c r="P48" s="7"/>
      <c r="Q48" s="34"/>
      <c r="R48" s="7"/>
      <c r="S48" s="7"/>
      <c r="T48" s="7"/>
      <c r="U48" s="7"/>
      <c r="V48" s="9"/>
      <c r="W48" s="10"/>
      <c r="X48" s="8"/>
      <c r="Y48" s="7"/>
      <c r="Z48" s="7"/>
      <c r="AA48" s="7"/>
      <c r="AB48" s="7"/>
      <c r="AC48" s="9"/>
      <c r="AD48" s="10"/>
      <c r="AE48" s="7"/>
      <c r="AF48" s="7"/>
      <c r="AG48" s="7"/>
      <c r="AH48" s="7"/>
      <c r="AI48" s="7"/>
      <c r="AJ48" s="9"/>
      <c r="AK48" s="10"/>
      <c r="AL48" s="7"/>
      <c r="AM48" s="7"/>
      <c r="AN48" s="7"/>
      <c r="AO48" s="7"/>
      <c r="AP48" s="7"/>
      <c r="AQ48" s="9"/>
      <c r="AR48" s="10"/>
      <c r="AS48" s="7"/>
      <c r="AT48" s="7"/>
      <c r="AU48" s="16"/>
      <c r="AV48" s="34"/>
      <c r="AW48" s="7"/>
      <c r="AX48" s="9"/>
      <c r="AY48" s="10"/>
      <c r="AZ48" s="7"/>
      <c r="BA48" s="7"/>
      <c r="BB48" s="7"/>
      <c r="BC48" s="7"/>
      <c r="BD48" s="7"/>
      <c r="BE48" s="9"/>
      <c r="BF48" s="10"/>
      <c r="BG48" s="7"/>
      <c r="BH48" s="7"/>
      <c r="BI48" s="7"/>
      <c r="BJ48" s="7"/>
      <c r="BK48" s="7"/>
      <c r="BL48" s="9"/>
      <c r="BM48" s="10"/>
      <c r="BN48" s="7"/>
      <c r="BO48" s="7"/>
      <c r="BP48" s="7"/>
      <c r="BQ48" s="7"/>
      <c r="BR48" s="7"/>
      <c r="BS48" s="9"/>
      <c r="BT48" s="10"/>
      <c r="BU48" s="7"/>
      <c r="BV48" s="7"/>
      <c r="BW48" s="7"/>
      <c r="BX48" s="7"/>
      <c r="BY48" s="16"/>
      <c r="BZ48" s="86"/>
      <c r="CA48" s="10"/>
      <c r="CB48" s="10"/>
      <c r="CC48" s="7"/>
      <c r="CD48" s="7"/>
      <c r="CE48" s="7"/>
      <c r="CF48" s="7"/>
      <c r="CG48" s="9"/>
      <c r="CH48" s="10"/>
      <c r="CI48" s="7"/>
      <c r="CJ48" s="7"/>
      <c r="CK48" s="7"/>
      <c r="CL48" s="7"/>
      <c r="CM48" s="7"/>
      <c r="CN48" s="9"/>
      <c r="CO48" s="10"/>
      <c r="CP48" s="65"/>
      <c r="CQ48" s="65"/>
      <c r="CR48" s="65"/>
      <c r="CS48" s="65"/>
      <c r="CT48" s="65"/>
      <c r="CU48" s="9"/>
      <c r="CV48" s="10"/>
      <c r="CW48" s="65"/>
      <c r="CX48" s="65"/>
      <c r="CY48" s="7"/>
      <c r="CZ48" s="7"/>
      <c r="DA48" s="7"/>
      <c r="DB48" s="9"/>
      <c r="DC48" s="10"/>
      <c r="DD48" s="16"/>
      <c r="DE48" s="34"/>
      <c r="DF48" s="7"/>
      <c r="DG48" s="10"/>
      <c r="DH48" s="7"/>
      <c r="DI48" s="9"/>
      <c r="DJ48" s="10"/>
      <c r="DK48" s="7"/>
      <c r="DL48" s="7"/>
      <c r="DM48" s="7"/>
      <c r="DN48" s="7"/>
      <c r="DO48" s="7"/>
      <c r="DP48" s="9"/>
      <c r="DQ48" s="10"/>
      <c r="DR48" s="7"/>
      <c r="DS48" s="7"/>
      <c r="DT48" s="7"/>
      <c r="DU48" s="7"/>
      <c r="DV48" s="7"/>
      <c r="DW48" s="9"/>
      <c r="DX48" s="10"/>
      <c r="DY48" s="7"/>
      <c r="DZ48" s="7"/>
      <c r="EA48" s="7"/>
      <c r="EB48" s="7"/>
      <c r="EC48" s="7"/>
      <c r="ED48" s="9"/>
      <c r="EE48" s="10"/>
      <c r="EF48" s="7"/>
      <c r="EG48" s="7"/>
      <c r="EH48" s="16"/>
      <c r="EI48" s="34"/>
      <c r="EJ48" s="7"/>
      <c r="EK48" s="9"/>
      <c r="EL48" s="10"/>
      <c r="EM48" s="7"/>
      <c r="EN48" s="7"/>
      <c r="EO48" s="7"/>
      <c r="EP48" s="7"/>
      <c r="EQ48" s="7"/>
      <c r="ER48" s="9"/>
      <c r="ES48" s="10"/>
      <c r="ET48" s="7"/>
      <c r="EU48" s="7"/>
      <c r="EV48" s="7"/>
      <c r="EW48" s="7"/>
      <c r="EX48" s="7"/>
      <c r="EY48" s="9"/>
      <c r="EZ48" s="10"/>
      <c r="FA48" s="7"/>
      <c r="FB48" s="7"/>
      <c r="FC48" s="7"/>
      <c r="FD48" s="7"/>
      <c r="FE48" s="7"/>
      <c r="FF48" s="9"/>
      <c r="FG48" s="10"/>
      <c r="FH48" s="7"/>
      <c r="FI48" s="7"/>
      <c r="FJ48" s="7"/>
      <c r="FK48" s="7"/>
      <c r="FL48" s="7"/>
      <c r="FM48" s="97"/>
      <c r="FN48" s="100"/>
      <c r="FO48" s="7"/>
      <c r="FP48" s="7"/>
      <c r="FQ48" s="7"/>
      <c r="FR48" s="7"/>
      <c r="FS48" s="7"/>
      <c r="FT48" s="9"/>
      <c r="FU48" s="10"/>
      <c r="FV48" s="7"/>
      <c r="FW48" s="7"/>
      <c r="FX48" s="7"/>
      <c r="FY48" s="7"/>
      <c r="FZ48" s="7"/>
      <c r="GA48" s="9"/>
      <c r="GB48" s="10"/>
      <c r="GC48" s="7"/>
      <c r="GD48" s="7"/>
      <c r="GE48" s="7"/>
      <c r="GF48" s="7"/>
      <c r="GG48" s="7"/>
      <c r="GH48" s="9"/>
      <c r="GI48" s="10"/>
      <c r="GJ48" s="7"/>
      <c r="GK48" s="7"/>
      <c r="GL48" s="7"/>
      <c r="GM48" s="7"/>
      <c r="GN48" s="7"/>
      <c r="GO48" s="9"/>
      <c r="GP48" s="10"/>
      <c r="GQ48" s="7"/>
      <c r="GR48" s="16"/>
      <c r="GS48" s="34"/>
      <c r="GT48" s="7"/>
      <c r="GU48" s="7"/>
      <c r="GV48" s="9"/>
      <c r="GW48" s="10"/>
      <c r="GX48" s="7"/>
      <c r="GY48" s="7"/>
      <c r="GZ48" s="7"/>
      <c r="HA48" s="7"/>
      <c r="HB48" s="7"/>
      <c r="HC48" s="9"/>
      <c r="HD48" s="10"/>
      <c r="HE48" s="7"/>
      <c r="HF48" s="7"/>
      <c r="HG48" s="7"/>
      <c r="HH48" s="7"/>
      <c r="HI48" s="7"/>
      <c r="HJ48" s="9"/>
      <c r="HK48" s="10"/>
      <c r="HL48" s="7"/>
      <c r="HM48" s="7"/>
      <c r="HN48" s="7"/>
      <c r="HO48" s="7"/>
      <c r="HP48" s="7"/>
      <c r="HQ48" s="9"/>
      <c r="HR48" s="10"/>
      <c r="HS48" s="7"/>
      <c r="HT48" s="7"/>
      <c r="HU48" s="7"/>
      <c r="HV48" s="16"/>
      <c r="HW48" s="34"/>
      <c r="HX48" s="9"/>
      <c r="HY48" s="103"/>
    </row>
    <row r="49" spans="1:233" x14ac:dyDescent="0.3">
      <c r="A49" s="41"/>
      <c r="B49" s="11" t="s">
        <v>80</v>
      </c>
      <c r="C49" s="7"/>
      <c r="D49" s="7"/>
      <c r="E49" s="5"/>
      <c r="F49" s="5"/>
      <c r="G49" s="5"/>
      <c r="H49" s="5"/>
      <c r="I49" s="5"/>
      <c r="J49" s="5"/>
      <c r="K49" s="5"/>
      <c r="L49" s="5"/>
      <c r="M49" s="5"/>
      <c r="N49" s="24">
        <v>6</v>
      </c>
      <c r="O49" s="42"/>
      <c r="P49" s="7"/>
      <c r="Q49" s="34"/>
      <c r="R49" s="7"/>
      <c r="S49" s="7"/>
      <c r="T49" s="7"/>
      <c r="U49" s="7"/>
      <c r="V49" s="9"/>
      <c r="W49" s="10"/>
      <c r="X49" s="8"/>
      <c r="Y49" s="7"/>
      <c r="Z49" s="7"/>
      <c r="AA49" s="7"/>
      <c r="AB49" s="7"/>
      <c r="AC49" s="9"/>
      <c r="AD49" s="10"/>
      <c r="AE49" s="7"/>
      <c r="AF49" s="7"/>
      <c r="AG49" s="7"/>
      <c r="AH49" s="7"/>
      <c r="AI49" s="7"/>
      <c r="AJ49" s="9"/>
      <c r="AK49" s="10"/>
      <c r="AL49" s="7"/>
      <c r="AM49" s="7"/>
      <c r="AN49" s="7"/>
      <c r="AO49" s="7"/>
      <c r="AP49" s="7"/>
      <c r="AQ49" s="9"/>
      <c r="AR49" s="10"/>
      <c r="AS49" s="7"/>
      <c r="AT49" s="7"/>
      <c r="AU49" s="16"/>
      <c r="AV49" s="34"/>
      <c r="AW49" s="7"/>
      <c r="AX49" s="9"/>
      <c r="AY49" s="10"/>
      <c r="AZ49" s="7"/>
      <c r="BA49" s="7"/>
      <c r="BB49" s="7"/>
      <c r="BC49" s="7"/>
      <c r="BD49" s="7"/>
      <c r="BE49" s="9"/>
      <c r="BF49" s="10"/>
      <c r="BG49" s="7"/>
      <c r="BH49" s="7"/>
      <c r="BI49" s="7"/>
      <c r="BJ49" s="7"/>
      <c r="BK49" s="7"/>
      <c r="BL49" s="9"/>
      <c r="BM49" s="10"/>
      <c r="BN49" s="7"/>
      <c r="BO49" s="7"/>
      <c r="BP49" s="7"/>
      <c r="BQ49" s="7"/>
      <c r="BR49" s="7"/>
      <c r="BS49" s="9"/>
      <c r="BT49" s="10"/>
      <c r="BU49" s="7"/>
      <c r="BV49" s="7"/>
      <c r="BW49" s="7"/>
      <c r="BX49" s="7"/>
      <c r="BY49" s="16"/>
      <c r="BZ49" s="86"/>
      <c r="CA49" s="10"/>
      <c r="CB49" s="10"/>
      <c r="CC49" s="7"/>
      <c r="CD49" s="7"/>
      <c r="CE49" s="7"/>
      <c r="CF49" s="7"/>
      <c r="CG49" s="9"/>
      <c r="CH49" s="10"/>
      <c r="CI49" s="7"/>
      <c r="CJ49" s="7"/>
      <c r="CK49" s="7"/>
      <c r="CL49" s="7"/>
      <c r="CM49" s="7"/>
      <c r="CN49" s="9"/>
      <c r="CO49" s="10"/>
      <c r="CP49" s="7"/>
      <c r="CQ49" s="7"/>
      <c r="CR49" s="7"/>
      <c r="CS49" s="7"/>
      <c r="CT49" s="7"/>
      <c r="CU49" s="9"/>
      <c r="CV49" s="10"/>
      <c r="CW49" s="7"/>
      <c r="CX49" s="7"/>
      <c r="CY49" s="7"/>
      <c r="CZ49" s="7"/>
      <c r="DA49" s="7"/>
      <c r="DB49" s="7"/>
      <c r="DC49" s="10"/>
      <c r="DD49" s="16"/>
      <c r="DE49" s="34"/>
      <c r="DF49" s="7"/>
      <c r="DG49" s="10"/>
      <c r="DH49" s="7"/>
      <c r="DI49" s="9"/>
      <c r="DJ49" s="10"/>
      <c r="DK49" s="7"/>
      <c r="DL49" s="7"/>
      <c r="DM49" s="7"/>
      <c r="DN49" s="7"/>
      <c r="DO49" s="7"/>
      <c r="DP49" s="9"/>
      <c r="DQ49" s="10"/>
      <c r="DR49" s="7"/>
      <c r="DS49" s="7"/>
      <c r="DT49" s="66"/>
      <c r="DU49" s="66"/>
      <c r="DV49" s="66"/>
      <c r="DW49" s="9"/>
      <c r="DX49" s="10"/>
      <c r="DY49" s="66"/>
      <c r="DZ49" s="66"/>
      <c r="EA49" s="66"/>
      <c r="EB49" s="7"/>
      <c r="EC49" s="7"/>
      <c r="ED49" s="9"/>
      <c r="EE49" s="10"/>
      <c r="EF49" s="7"/>
      <c r="EG49" s="7"/>
      <c r="EH49" s="16"/>
      <c r="EI49" s="34"/>
      <c r="EJ49" s="7"/>
      <c r="EK49" s="9"/>
      <c r="EL49" s="10"/>
      <c r="EM49" s="7"/>
      <c r="EN49" s="7"/>
      <c r="EO49" s="7"/>
      <c r="EP49" s="7"/>
      <c r="EQ49" s="7"/>
      <c r="ER49" s="9"/>
      <c r="ES49" s="10"/>
      <c r="ET49" s="7"/>
      <c r="EU49" s="7"/>
      <c r="EV49" s="7"/>
      <c r="EW49" s="7"/>
      <c r="EX49" s="7"/>
      <c r="EY49" s="9"/>
      <c r="EZ49" s="10"/>
      <c r="FA49" s="7"/>
      <c r="FB49" s="7"/>
      <c r="FC49" s="7"/>
      <c r="FD49" s="7"/>
      <c r="FE49" s="7"/>
      <c r="FF49" s="9"/>
      <c r="FG49" s="10"/>
      <c r="FH49" s="7"/>
      <c r="FI49" s="7"/>
      <c r="FJ49" s="7"/>
      <c r="FK49" s="7"/>
      <c r="FL49" s="7"/>
      <c r="FM49" s="97"/>
      <c r="FN49" s="100"/>
      <c r="FO49" s="7"/>
      <c r="FP49" s="7"/>
      <c r="FQ49" s="7"/>
      <c r="FR49" s="7"/>
      <c r="FS49" s="7"/>
      <c r="FT49" s="9"/>
      <c r="FU49" s="10"/>
      <c r="FV49" s="7"/>
      <c r="FW49" s="7"/>
      <c r="FX49" s="7"/>
      <c r="FY49" s="7"/>
      <c r="FZ49" s="7"/>
      <c r="GA49" s="9"/>
      <c r="GB49" s="10"/>
      <c r="GC49" s="7"/>
      <c r="GD49" s="7"/>
      <c r="GE49" s="7"/>
      <c r="GF49" s="7"/>
      <c r="GG49" s="7"/>
      <c r="GH49" s="9"/>
      <c r="GI49" s="10"/>
      <c r="GJ49" s="7"/>
      <c r="GK49" s="7"/>
      <c r="GL49" s="7"/>
      <c r="GM49" s="7"/>
      <c r="GN49" s="7"/>
      <c r="GO49" s="9"/>
      <c r="GP49" s="10"/>
      <c r="GQ49" s="7"/>
      <c r="GR49" s="16"/>
      <c r="GS49" s="34"/>
      <c r="GT49" s="7"/>
      <c r="GU49" s="7"/>
      <c r="GV49" s="9"/>
      <c r="GW49" s="10"/>
      <c r="GX49" s="7"/>
      <c r="GY49" s="7"/>
      <c r="GZ49" s="7"/>
      <c r="HA49" s="7"/>
      <c r="HB49" s="7"/>
      <c r="HC49" s="9"/>
      <c r="HD49" s="10"/>
      <c r="HE49" s="7"/>
      <c r="HF49" s="7"/>
      <c r="HG49" s="7"/>
      <c r="HH49" s="7"/>
      <c r="HI49" s="7"/>
      <c r="HJ49" s="9"/>
      <c r="HK49" s="10"/>
      <c r="HL49" s="7"/>
      <c r="HM49" s="7"/>
      <c r="HN49" s="7"/>
      <c r="HO49" s="7"/>
      <c r="HP49" s="7"/>
      <c r="HQ49" s="9"/>
      <c r="HR49" s="10"/>
      <c r="HS49" s="7"/>
      <c r="HT49" s="7"/>
      <c r="HU49" s="7"/>
      <c r="HV49" s="16"/>
      <c r="HW49" s="34"/>
      <c r="HX49" s="9"/>
      <c r="HY49" s="103"/>
    </row>
    <row r="50" spans="1:233" x14ac:dyDescent="0.3">
      <c r="A50" s="41">
        <v>6</v>
      </c>
      <c r="B50" s="11" t="s">
        <v>5</v>
      </c>
      <c r="C50" s="7"/>
      <c r="D50" s="7"/>
      <c r="E50" s="5"/>
      <c r="F50" s="5"/>
      <c r="G50" s="5"/>
      <c r="H50" s="5"/>
      <c r="I50" s="5"/>
      <c r="J50" s="5"/>
      <c r="K50" s="5"/>
      <c r="L50" s="5"/>
      <c r="M50" s="5"/>
      <c r="N50" s="24"/>
      <c r="O50" s="42"/>
      <c r="P50" s="7"/>
      <c r="Q50" s="34"/>
      <c r="R50" s="7"/>
      <c r="S50" s="7"/>
      <c r="T50" s="7"/>
      <c r="U50" s="7"/>
      <c r="V50" s="7"/>
      <c r="W50" s="7"/>
      <c r="X50" s="8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16"/>
      <c r="AV50" s="34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17"/>
      <c r="BZ50" s="35"/>
      <c r="CA50" s="8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16"/>
      <c r="DE50" s="34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16"/>
      <c r="EI50" s="34"/>
      <c r="EJ50" s="7"/>
      <c r="EK50" s="7"/>
      <c r="EL50" s="7"/>
      <c r="EM50" s="7"/>
      <c r="EN50" s="7"/>
      <c r="EO50" s="7"/>
      <c r="EP50" s="7"/>
      <c r="EQ50" s="7"/>
      <c r="ER50" s="8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17"/>
      <c r="FN50" s="34"/>
      <c r="FO50" s="7"/>
      <c r="FP50" s="7"/>
      <c r="FQ50" s="7"/>
      <c r="FR50" s="7"/>
      <c r="FS50" s="7"/>
      <c r="FT50" s="8"/>
      <c r="FU50" s="7"/>
      <c r="FV50" s="7"/>
      <c r="FW50" s="7"/>
      <c r="FX50" s="7"/>
      <c r="FY50" s="7"/>
      <c r="FZ50" s="7"/>
      <c r="GA50" s="8"/>
      <c r="GB50" s="7"/>
      <c r="GC50" s="7"/>
      <c r="GD50" s="7"/>
      <c r="GE50" s="7"/>
      <c r="GF50" s="7"/>
      <c r="GG50" s="7"/>
      <c r="GH50" s="8"/>
      <c r="GI50" s="7"/>
      <c r="GJ50" s="7"/>
      <c r="GK50" s="7"/>
      <c r="GL50" s="7"/>
      <c r="GM50" s="7"/>
      <c r="GN50" s="7"/>
      <c r="GO50" s="8"/>
      <c r="GP50" s="7"/>
      <c r="GQ50" s="7"/>
      <c r="GR50" s="16"/>
      <c r="GS50" s="34"/>
      <c r="GT50" s="7"/>
      <c r="GU50" s="7"/>
      <c r="GV50" s="7"/>
      <c r="GW50" s="7"/>
      <c r="GX50" s="7"/>
      <c r="GY50" s="7"/>
      <c r="GZ50" s="7"/>
      <c r="HA50" s="7"/>
      <c r="HB50" s="7"/>
      <c r="HC50" s="7"/>
      <c r="HD50" s="7"/>
      <c r="HE50" s="7"/>
      <c r="HF50" s="7"/>
      <c r="HG50" s="7"/>
      <c r="HH50" s="7"/>
      <c r="HI50" s="7"/>
      <c r="HJ50" s="7"/>
      <c r="HK50" s="7"/>
      <c r="HL50" s="7"/>
      <c r="HM50" s="7"/>
      <c r="HN50" s="7"/>
      <c r="HO50" s="7"/>
      <c r="HP50" s="7"/>
      <c r="HQ50" s="7"/>
      <c r="HR50" s="7"/>
      <c r="HS50" s="7"/>
      <c r="HT50" s="7"/>
      <c r="HU50" s="7"/>
      <c r="HV50" s="16"/>
      <c r="HW50" s="34"/>
      <c r="HX50" s="7"/>
      <c r="HY50" s="16"/>
    </row>
    <row r="51" spans="1:233" s="2" customFormat="1" x14ac:dyDescent="0.3">
      <c r="A51" s="43" t="s">
        <v>39</v>
      </c>
      <c r="B51" s="26" t="s">
        <v>5</v>
      </c>
      <c r="C51" s="8">
        <f>32417.6/(3.24+4.4+8+4+1+16.733)</f>
        <v>867.40695154255729</v>
      </c>
      <c r="D51" s="8">
        <v>0.25</v>
      </c>
      <c r="E51" s="6">
        <f>C51*D51</f>
        <v>216.85173788563932</v>
      </c>
      <c r="F51" s="6" t="s">
        <v>10</v>
      </c>
      <c r="G51" s="6">
        <v>9.5</v>
      </c>
      <c r="H51" s="6">
        <f t="shared" si="140"/>
        <v>22.826498724804139</v>
      </c>
      <c r="I51" s="6" t="s">
        <v>15</v>
      </c>
      <c r="J51" s="6">
        <v>2</v>
      </c>
      <c r="K51" s="6" t="s">
        <v>19</v>
      </c>
      <c r="L51" s="6">
        <f t="shared" si="141"/>
        <v>11.41324936240207</v>
      </c>
      <c r="M51" s="6" t="s">
        <v>20</v>
      </c>
      <c r="N51" s="25">
        <f t="shared" si="142"/>
        <v>11.41324936240207</v>
      </c>
      <c r="O51" s="44" t="s">
        <v>21</v>
      </c>
      <c r="P51" s="8"/>
      <c r="Q51" s="35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17"/>
      <c r="AV51" s="35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17"/>
      <c r="BZ51" s="35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17"/>
      <c r="DE51" s="35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17"/>
      <c r="EI51" s="35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17"/>
      <c r="FN51" s="35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17"/>
      <c r="GS51" s="35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17"/>
      <c r="HW51" s="35"/>
      <c r="HX51" s="8"/>
      <c r="HY51" s="17"/>
    </row>
    <row r="52" spans="1:233" x14ac:dyDescent="0.3">
      <c r="A52" s="41"/>
      <c r="B52" s="11" t="s">
        <v>79</v>
      </c>
      <c r="C52" s="7"/>
      <c r="D52" s="7"/>
      <c r="E52" s="5"/>
      <c r="F52" s="5"/>
      <c r="G52" s="5"/>
      <c r="H52" s="5"/>
      <c r="I52" s="5"/>
      <c r="J52" s="5"/>
      <c r="K52" s="5"/>
      <c r="L52" s="5"/>
      <c r="M52" s="5"/>
      <c r="N52" s="24">
        <v>6</v>
      </c>
      <c r="O52" s="42"/>
      <c r="P52" s="7"/>
      <c r="Q52" s="34"/>
      <c r="R52" s="7"/>
      <c r="S52" s="7"/>
      <c r="T52" s="7"/>
      <c r="U52" s="7"/>
      <c r="V52" s="9"/>
      <c r="W52" s="10"/>
      <c r="X52" s="8"/>
      <c r="Y52" s="7"/>
      <c r="Z52" s="7"/>
      <c r="AA52" s="7"/>
      <c r="AB52" s="7"/>
      <c r="AC52" s="9"/>
      <c r="AD52" s="10"/>
      <c r="AE52" s="7"/>
      <c r="AF52" s="7"/>
      <c r="AG52" s="7"/>
      <c r="AH52" s="7"/>
      <c r="AI52" s="7"/>
      <c r="AJ52" s="9"/>
      <c r="AK52" s="10"/>
      <c r="AL52" s="7"/>
      <c r="AM52" s="7"/>
      <c r="AN52" s="7"/>
      <c r="AO52" s="7"/>
      <c r="AP52" s="7"/>
      <c r="AQ52" s="9"/>
      <c r="AR52" s="10"/>
      <c r="AS52" s="7"/>
      <c r="AT52" s="7"/>
      <c r="AU52" s="16"/>
      <c r="AV52" s="34"/>
      <c r="AW52" s="7"/>
      <c r="AX52" s="9"/>
      <c r="AY52" s="10"/>
      <c r="AZ52" s="7"/>
      <c r="BA52" s="7"/>
      <c r="BB52" s="7"/>
      <c r="BC52" s="7"/>
      <c r="BD52" s="7"/>
      <c r="BE52" s="9"/>
      <c r="BF52" s="10"/>
      <c r="BG52" s="7"/>
      <c r="BH52" s="7"/>
      <c r="BI52" s="7"/>
      <c r="BJ52" s="7"/>
      <c r="BK52" s="7"/>
      <c r="BL52" s="9"/>
      <c r="BM52" s="10"/>
      <c r="BN52" s="7"/>
      <c r="BO52" s="7"/>
      <c r="BP52" s="7"/>
      <c r="BQ52" s="7"/>
      <c r="BR52" s="7"/>
      <c r="BS52" s="9"/>
      <c r="BT52" s="10"/>
      <c r="BU52" s="7"/>
      <c r="BV52" s="7"/>
      <c r="BW52" s="7"/>
      <c r="BX52" s="7"/>
      <c r="BY52" s="16"/>
      <c r="BZ52" s="86"/>
      <c r="CA52" s="10"/>
      <c r="CB52" s="10"/>
      <c r="CC52" s="7"/>
      <c r="CD52" s="7"/>
      <c r="CE52" s="7"/>
      <c r="CF52" s="7"/>
      <c r="CG52" s="9"/>
      <c r="CH52" s="10"/>
      <c r="CI52" s="7"/>
      <c r="CJ52" s="7"/>
      <c r="CK52" s="7"/>
      <c r="CL52" s="7"/>
      <c r="CM52" s="7"/>
      <c r="CN52" s="9"/>
      <c r="CO52" s="10"/>
      <c r="CP52" s="7"/>
      <c r="CQ52" s="7"/>
      <c r="CR52" s="7"/>
      <c r="CS52" s="7"/>
      <c r="CT52" s="7"/>
      <c r="CU52" s="9"/>
      <c r="CV52" s="10"/>
      <c r="CW52" s="7"/>
      <c r="CX52" s="7"/>
      <c r="CY52" s="7"/>
      <c r="CZ52" s="7"/>
      <c r="DA52" s="7"/>
      <c r="DB52" s="9"/>
      <c r="DC52" s="10"/>
      <c r="DD52" s="89"/>
      <c r="DE52" s="95"/>
      <c r="DF52" s="67"/>
      <c r="DG52" s="10"/>
      <c r="DH52" s="67"/>
      <c r="DI52" s="9"/>
      <c r="DJ52" s="10"/>
      <c r="DK52" s="67"/>
      <c r="DL52" s="67"/>
      <c r="DM52" s="7"/>
      <c r="DN52" s="7"/>
      <c r="DO52" s="7"/>
      <c r="DP52" s="9"/>
      <c r="DQ52" s="10"/>
      <c r="DR52" s="7"/>
      <c r="DS52" s="7"/>
      <c r="DT52" s="7"/>
      <c r="DU52" s="7"/>
      <c r="DV52" s="7"/>
      <c r="DW52" s="9"/>
      <c r="DX52" s="10"/>
      <c r="DY52" s="7"/>
      <c r="DZ52" s="7"/>
      <c r="EA52" s="7"/>
      <c r="EB52" s="7"/>
      <c r="EC52" s="7"/>
      <c r="ED52" s="9"/>
      <c r="EE52" s="10"/>
      <c r="EF52" s="7"/>
      <c r="EG52" s="7"/>
      <c r="EH52" s="16"/>
      <c r="EI52" s="34"/>
      <c r="EJ52" s="7"/>
      <c r="EK52" s="9"/>
      <c r="EL52" s="10"/>
      <c r="EM52" s="7"/>
      <c r="EN52" s="7"/>
      <c r="EO52" s="7"/>
      <c r="EP52" s="7"/>
      <c r="EQ52" s="7"/>
      <c r="ER52" s="9"/>
      <c r="ES52" s="10"/>
      <c r="ET52" s="7"/>
      <c r="EU52" s="7"/>
      <c r="EV52" s="7"/>
      <c r="EW52" s="7"/>
      <c r="EX52" s="7"/>
      <c r="EY52" s="9"/>
      <c r="EZ52" s="10"/>
      <c r="FA52" s="7"/>
      <c r="FB52" s="7"/>
      <c r="FC52" s="7"/>
      <c r="FD52" s="7"/>
      <c r="FE52" s="7"/>
      <c r="FF52" s="9"/>
      <c r="FG52" s="10"/>
      <c r="FH52" s="7"/>
      <c r="FI52" s="7"/>
      <c r="FJ52" s="7"/>
      <c r="FK52" s="7"/>
      <c r="FL52" s="7"/>
      <c r="FM52" s="97"/>
      <c r="FN52" s="100"/>
      <c r="FO52" s="7"/>
      <c r="FP52" s="7"/>
      <c r="FQ52" s="7"/>
      <c r="FR52" s="7"/>
      <c r="FS52" s="7"/>
      <c r="FT52" s="9"/>
      <c r="FU52" s="10"/>
      <c r="FV52" s="7"/>
      <c r="FW52" s="7"/>
      <c r="FX52" s="7"/>
      <c r="FY52" s="7"/>
      <c r="FZ52" s="7"/>
      <c r="GA52" s="9"/>
      <c r="GB52" s="10"/>
      <c r="GC52" s="7"/>
      <c r="GD52" s="7"/>
      <c r="GE52" s="7"/>
      <c r="GF52" s="7"/>
      <c r="GG52" s="7"/>
      <c r="GH52" s="9"/>
      <c r="GI52" s="10"/>
      <c r="GJ52" s="7"/>
      <c r="GK52" s="7"/>
      <c r="GL52" s="7"/>
      <c r="GM52" s="7"/>
      <c r="GN52" s="7"/>
      <c r="GO52" s="9"/>
      <c r="GP52" s="10"/>
      <c r="GQ52" s="7"/>
      <c r="GR52" s="16"/>
      <c r="GS52" s="34"/>
      <c r="GT52" s="7"/>
      <c r="GU52" s="7"/>
      <c r="GV52" s="9"/>
      <c r="GW52" s="10"/>
      <c r="GX52" s="7"/>
      <c r="GY52" s="7"/>
      <c r="GZ52" s="7"/>
      <c r="HA52" s="7"/>
      <c r="HB52" s="7"/>
      <c r="HC52" s="9"/>
      <c r="HD52" s="10"/>
      <c r="HE52" s="7"/>
      <c r="HF52" s="7"/>
      <c r="HG52" s="7"/>
      <c r="HH52" s="7"/>
      <c r="HI52" s="7"/>
      <c r="HJ52" s="9"/>
      <c r="HK52" s="10"/>
      <c r="HL52" s="7"/>
      <c r="HM52" s="7"/>
      <c r="HN52" s="7"/>
      <c r="HO52" s="7"/>
      <c r="HP52" s="7"/>
      <c r="HQ52" s="9"/>
      <c r="HR52" s="10"/>
      <c r="HS52" s="7"/>
      <c r="HT52" s="7"/>
      <c r="HU52" s="7"/>
      <c r="HV52" s="16"/>
      <c r="HW52" s="34"/>
      <c r="HX52" s="9"/>
      <c r="HY52" s="103"/>
    </row>
    <row r="53" spans="1:233" x14ac:dyDescent="0.3">
      <c r="A53" s="41"/>
      <c r="B53" s="11" t="s">
        <v>80</v>
      </c>
      <c r="C53" s="7"/>
      <c r="D53" s="7"/>
      <c r="E53" s="5"/>
      <c r="F53" s="5"/>
      <c r="G53" s="5"/>
      <c r="H53" s="5"/>
      <c r="I53" s="5"/>
      <c r="J53" s="5"/>
      <c r="K53" s="5"/>
      <c r="L53" s="5"/>
      <c r="M53" s="5"/>
      <c r="N53" s="24">
        <v>5</v>
      </c>
      <c r="O53" s="42"/>
      <c r="P53" s="7"/>
      <c r="Q53" s="34"/>
      <c r="R53" s="7"/>
      <c r="S53" s="7"/>
      <c r="T53" s="7"/>
      <c r="U53" s="7"/>
      <c r="V53" s="9"/>
      <c r="W53" s="10"/>
      <c r="X53" s="8"/>
      <c r="Y53" s="7"/>
      <c r="Z53" s="7"/>
      <c r="AA53" s="7"/>
      <c r="AB53" s="7"/>
      <c r="AC53" s="9"/>
      <c r="AD53" s="10"/>
      <c r="AE53" s="7"/>
      <c r="AF53" s="7"/>
      <c r="AG53" s="7"/>
      <c r="AH53" s="7"/>
      <c r="AI53" s="7"/>
      <c r="AJ53" s="9"/>
      <c r="AK53" s="10"/>
      <c r="AL53" s="7"/>
      <c r="AM53" s="7"/>
      <c r="AN53" s="7"/>
      <c r="AO53" s="7"/>
      <c r="AP53" s="7"/>
      <c r="AQ53" s="9"/>
      <c r="AR53" s="10"/>
      <c r="AS53" s="7"/>
      <c r="AT53" s="7"/>
      <c r="AU53" s="16"/>
      <c r="AV53" s="34"/>
      <c r="AW53" s="7"/>
      <c r="AX53" s="9"/>
      <c r="AY53" s="10"/>
      <c r="AZ53" s="7"/>
      <c r="BA53" s="7"/>
      <c r="BB53" s="7"/>
      <c r="BC53" s="7"/>
      <c r="BD53" s="7"/>
      <c r="BE53" s="9"/>
      <c r="BF53" s="10"/>
      <c r="BG53" s="7"/>
      <c r="BH53" s="7"/>
      <c r="BI53" s="7"/>
      <c r="BJ53" s="7"/>
      <c r="BK53" s="7"/>
      <c r="BL53" s="9"/>
      <c r="BM53" s="10"/>
      <c r="BN53" s="7"/>
      <c r="BO53" s="7"/>
      <c r="BP53" s="7"/>
      <c r="BQ53" s="7"/>
      <c r="BR53" s="7"/>
      <c r="BS53" s="9"/>
      <c r="BT53" s="10"/>
      <c r="BU53" s="7"/>
      <c r="BV53" s="7"/>
      <c r="BW53" s="7"/>
      <c r="BX53" s="7"/>
      <c r="BY53" s="16"/>
      <c r="BZ53" s="86"/>
      <c r="CA53" s="10"/>
      <c r="CB53" s="10"/>
      <c r="CC53" s="7"/>
      <c r="CD53" s="7"/>
      <c r="CE53" s="7"/>
      <c r="CF53" s="7"/>
      <c r="CG53" s="9"/>
      <c r="CH53" s="10"/>
      <c r="CI53" s="7"/>
      <c r="CJ53" s="7"/>
      <c r="CK53" s="7"/>
      <c r="CL53" s="7"/>
      <c r="CM53" s="7"/>
      <c r="CN53" s="9"/>
      <c r="CO53" s="10"/>
      <c r="CP53" s="7"/>
      <c r="CQ53" s="7"/>
      <c r="CR53" s="7"/>
      <c r="CS53" s="7"/>
      <c r="CT53" s="7"/>
      <c r="CU53" s="9"/>
      <c r="CV53" s="10"/>
      <c r="CW53" s="7"/>
      <c r="CX53" s="7"/>
      <c r="CY53" s="7"/>
      <c r="CZ53" s="7"/>
      <c r="DA53" s="7"/>
      <c r="DB53" s="9"/>
      <c r="DC53" s="10"/>
      <c r="DD53" s="16"/>
      <c r="DE53" s="34"/>
      <c r="DF53" s="7"/>
      <c r="DG53" s="10"/>
      <c r="DH53" s="7"/>
      <c r="DI53" s="9"/>
      <c r="DJ53" s="10"/>
      <c r="DK53" s="7"/>
      <c r="DL53" s="7"/>
      <c r="DM53" s="7"/>
      <c r="DN53" s="7"/>
      <c r="DO53" s="7"/>
      <c r="DP53" s="9"/>
      <c r="DQ53" s="10"/>
      <c r="DR53" s="66"/>
      <c r="DS53" s="66"/>
      <c r="DT53" s="66"/>
      <c r="DU53" s="66"/>
      <c r="DV53" s="66"/>
      <c r="DW53" s="9"/>
      <c r="DX53" s="10"/>
      <c r="DY53" s="7"/>
      <c r="DZ53" s="7"/>
      <c r="EA53" s="7"/>
      <c r="EB53" s="7"/>
      <c r="EC53" s="7"/>
      <c r="ED53" s="9"/>
      <c r="EE53" s="10"/>
      <c r="EF53" s="7"/>
      <c r="EG53" s="7"/>
      <c r="EH53" s="16"/>
      <c r="EI53" s="34"/>
      <c r="EJ53" s="7"/>
      <c r="EK53" s="9"/>
      <c r="EL53" s="10"/>
      <c r="EM53" s="7"/>
      <c r="EN53" s="7"/>
      <c r="EO53" s="7"/>
      <c r="EP53" s="7"/>
      <c r="EQ53" s="7"/>
      <c r="ER53" s="9"/>
      <c r="ES53" s="10"/>
      <c r="ET53" s="7"/>
      <c r="EU53" s="7"/>
      <c r="EV53" s="7"/>
      <c r="EW53" s="7"/>
      <c r="EX53" s="7"/>
      <c r="EY53" s="9"/>
      <c r="EZ53" s="10"/>
      <c r="FA53" s="7"/>
      <c r="FB53" s="7"/>
      <c r="FC53" s="7"/>
      <c r="FD53" s="7"/>
      <c r="FE53" s="7"/>
      <c r="FF53" s="9"/>
      <c r="FG53" s="10"/>
      <c r="FH53" s="7"/>
      <c r="FI53" s="7"/>
      <c r="FJ53" s="7"/>
      <c r="FK53" s="7"/>
      <c r="FL53" s="7"/>
      <c r="FM53" s="97"/>
      <c r="FN53" s="100"/>
      <c r="FO53" s="7"/>
      <c r="FP53" s="7"/>
      <c r="FQ53" s="7"/>
      <c r="FR53" s="7"/>
      <c r="FS53" s="7"/>
      <c r="FT53" s="9"/>
      <c r="FU53" s="10"/>
      <c r="FV53" s="7"/>
      <c r="FW53" s="7"/>
      <c r="FX53" s="7"/>
      <c r="FY53" s="7"/>
      <c r="FZ53" s="7"/>
      <c r="GA53" s="9"/>
      <c r="GB53" s="10"/>
      <c r="GC53" s="7"/>
      <c r="GD53" s="7"/>
      <c r="GE53" s="7"/>
      <c r="GF53" s="7"/>
      <c r="GG53" s="7"/>
      <c r="GH53" s="9"/>
      <c r="GI53" s="10"/>
      <c r="GJ53" s="7"/>
      <c r="GK53" s="7"/>
      <c r="GL53" s="7"/>
      <c r="GM53" s="7"/>
      <c r="GN53" s="7"/>
      <c r="GO53" s="9"/>
      <c r="GP53" s="10"/>
      <c r="GQ53" s="7"/>
      <c r="GR53" s="16"/>
      <c r="GS53" s="34"/>
      <c r="GT53" s="7"/>
      <c r="GU53" s="7"/>
      <c r="GV53" s="9"/>
      <c r="GW53" s="10"/>
      <c r="GX53" s="7"/>
      <c r="GY53" s="7"/>
      <c r="GZ53" s="7"/>
      <c r="HA53" s="7"/>
      <c r="HB53" s="7"/>
      <c r="HC53" s="9"/>
      <c r="HD53" s="10"/>
      <c r="HE53" s="7"/>
      <c r="HF53" s="7"/>
      <c r="HG53" s="7"/>
      <c r="HH53" s="7"/>
      <c r="HI53" s="7"/>
      <c r="HJ53" s="9"/>
      <c r="HK53" s="10"/>
      <c r="HL53" s="7"/>
      <c r="HM53" s="7"/>
      <c r="HN53" s="7"/>
      <c r="HO53" s="7"/>
      <c r="HP53" s="7"/>
      <c r="HQ53" s="9"/>
      <c r="HR53" s="10"/>
      <c r="HS53" s="7"/>
      <c r="HT53" s="7"/>
      <c r="HU53" s="7"/>
      <c r="HV53" s="16"/>
      <c r="HW53" s="34"/>
      <c r="HX53" s="9"/>
      <c r="HY53" s="103"/>
    </row>
    <row r="54" spans="1:233" x14ac:dyDescent="0.3">
      <c r="A54" s="41">
        <v>7</v>
      </c>
      <c r="B54" s="11" t="s">
        <v>6</v>
      </c>
      <c r="C54" s="7"/>
      <c r="D54" s="7"/>
      <c r="E54" s="5"/>
      <c r="F54" s="5"/>
      <c r="G54" s="5"/>
      <c r="H54" s="5"/>
      <c r="I54" s="5"/>
      <c r="J54" s="5"/>
      <c r="K54" s="5"/>
      <c r="L54" s="5"/>
      <c r="M54" s="5"/>
      <c r="N54" s="24"/>
      <c r="O54" s="42"/>
      <c r="P54" s="7"/>
      <c r="Q54" s="35"/>
      <c r="R54" s="7"/>
      <c r="S54" s="7"/>
      <c r="T54" s="7"/>
      <c r="U54" s="7"/>
      <c r="V54" s="7"/>
      <c r="W54" s="7"/>
      <c r="X54" s="8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16"/>
      <c r="AV54" s="34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17"/>
      <c r="BZ54" s="35"/>
      <c r="CA54" s="8"/>
      <c r="CB54" s="8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16"/>
      <c r="DE54" s="34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  <c r="EG54" s="7"/>
      <c r="EH54" s="16"/>
      <c r="EI54" s="34"/>
      <c r="EJ54" s="7"/>
      <c r="EK54" s="7"/>
      <c r="EL54" s="7"/>
      <c r="EM54" s="7"/>
      <c r="EN54" s="7"/>
      <c r="EO54" s="7"/>
      <c r="EP54" s="7"/>
      <c r="EQ54" s="7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E54" s="7"/>
      <c r="FF54" s="7"/>
      <c r="FG54" s="7"/>
      <c r="FH54" s="7"/>
      <c r="FI54" s="7"/>
      <c r="FJ54" s="7"/>
      <c r="FK54" s="7"/>
      <c r="FL54" s="7"/>
      <c r="FM54" s="16"/>
      <c r="FN54" s="34"/>
      <c r="FO54" s="7"/>
      <c r="FP54" s="7"/>
      <c r="FQ54" s="7"/>
      <c r="FR54" s="7"/>
      <c r="FS54" s="7"/>
      <c r="FT54" s="7"/>
      <c r="FU54" s="7"/>
      <c r="FV54" s="7"/>
      <c r="FW54" s="7"/>
      <c r="FX54" s="7"/>
      <c r="FY54" s="7"/>
      <c r="FZ54" s="7"/>
      <c r="GA54" s="7"/>
      <c r="GB54" s="7"/>
      <c r="GC54" s="7"/>
      <c r="GD54" s="7"/>
      <c r="GE54" s="7"/>
      <c r="GF54" s="7"/>
      <c r="GG54" s="7"/>
      <c r="GH54" s="7"/>
      <c r="GI54" s="7"/>
      <c r="GJ54" s="7"/>
      <c r="GK54" s="7"/>
      <c r="GL54" s="7"/>
      <c r="GM54" s="7"/>
      <c r="GN54" s="7"/>
      <c r="GO54" s="7"/>
      <c r="GP54" s="7"/>
      <c r="GQ54" s="7"/>
      <c r="GR54" s="16"/>
      <c r="GS54" s="34"/>
      <c r="GT54" s="7"/>
      <c r="GU54" s="7"/>
      <c r="GV54" s="8"/>
      <c r="GW54" s="7"/>
      <c r="GX54" s="7"/>
      <c r="GY54" s="7"/>
      <c r="GZ54" s="7"/>
      <c r="HA54" s="7"/>
      <c r="HB54" s="7"/>
      <c r="HC54" s="8"/>
      <c r="HD54" s="7"/>
      <c r="HE54" s="7"/>
      <c r="HF54" s="7"/>
      <c r="HG54" s="7"/>
      <c r="HH54" s="7"/>
      <c r="HI54" s="7"/>
      <c r="HJ54" s="8"/>
      <c r="HK54" s="7"/>
      <c r="HL54" s="7"/>
      <c r="HM54" s="7"/>
      <c r="HN54" s="7"/>
      <c r="HO54" s="7"/>
      <c r="HP54" s="7"/>
      <c r="HQ54" s="8"/>
      <c r="HR54" s="7"/>
      <c r="HS54" s="7"/>
      <c r="HT54" s="7"/>
      <c r="HU54" s="7"/>
      <c r="HV54" s="16"/>
      <c r="HW54" s="34"/>
      <c r="HX54" s="8"/>
      <c r="HY54" s="16"/>
    </row>
    <row r="55" spans="1:233" s="2" customFormat="1" x14ac:dyDescent="0.3">
      <c r="A55" s="43" t="s">
        <v>41</v>
      </c>
      <c r="B55" s="26" t="s">
        <v>6</v>
      </c>
      <c r="C55" s="8">
        <f>15652/11</f>
        <v>1422.909090909091</v>
      </c>
      <c r="D55" s="8">
        <v>0.25</v>
      </c>
      <c r="E55" s="6">
        <f>C55*D55</f>
        <v>355.72727272727275</v>
      </c>
      <c r="F55" s="6" t="s">
        <v>10</v>
      </c>
      <c r="G55" s="6">
        <v>9.5</v>
      </c>
      <c r="H55" s="6">
        <f t="shared" si="140"/>
        <v>37.444976076555029</v>
      </c>
      <c r="I55" s="6" t="s">
        <v>15</v>
      </c>
      <c r="J55" s="6">
        <v>4</v>
      </c>
      <c r="K55" s="6" t="s">
        <v>19</v>
      </c>
      <c r="L55" s="6">
        <f t="shared" si="141"/>
        <v>9.3612440191387574</v>
      </c>
      <c r="M55" s="6" t="s">
        <v>20</v>
      </c>
      <c r="N55" s="25">
        <f t="shared" si="142"/>
        <v>9.3612440191387574</v>
      </c>
      <c r="O55" s="44" t="s">
        <v>21</v>
      </c>
      <c r="P55" s="8"/>
      <c r="Q55" s="35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17"/>
      <c r="AV55" s="35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17"/>
      <c r="BZ55" s="35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17"/>
      <c r="DE55" s="35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17"/>
      <c r="EI55" s="35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17"/>
      <c r="FN55" s="35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17"/>
      <c r="GS55" s="35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17"/>
      <c r="HW55" s="35"/>
      <c r="HX55" s="8"/>
      <c r="HY55" s="17"/>
    </row>
    <row r="56" spans="1:233" x14ac:dyDescent="0.3">
      <c r="A56" s="41"/>
      <c r="B56" s="11" t="s">
        <v>79</v>
      </c>
      <c r="C56" s="7"/>
      <c r="D56" s="7"/>
      <c r="E56" s="5"/>
      <c r="F56" s="5"/>
      <c r="G56" s="5"/>
      <c r="H56" s="5"/>
      <c r="I56" s="5"/>
      <c r="J56" s="5"/>
      <c r="K56" s="5"/>
      <c r="L56" s="5"/>
      <c r="M56" s="5"/>
      <c r="N56" s="24">
        <v>5</v>
      </c>
      <c r="O56" s="42"/>
      <c r="P56" s="7"/>
      <c r="Q56" s="34"/>
      <c r="R56" s="7"/>
      <c r="S56" s="7"/>
      <c r="T56" s="7"/>
      <c r="U56" s="7"/>
      <c r="V56" s="9"/>
      <c r="W56" s="10"/>
      <c r="X56" s="8"/>
      <c r="Y56" s="7"/>
      <c r="Z56" s="7"/>
      <c r="AA56" s="7"/>
      <c r="AB56" s="7"/>
      <c r="AC56" s="9"/>
      <c r="AD56" s="10"/>
      <c r="AE56" s="7"/>
      <c r="AF56" s="7"/>
      <c r="AG56" s="7"/>
      <c r="AH56" s="7"/>
      <c r="AI56" s="7"/>
      <c r="AJ56" s="9"/>
      <c r="AK56" s="10"/>
      <c r="AL56" s="7"/>
      <c r="AM56" s="7"/>
      <c r="AN56" s="7"/>
      <c r="AO56" s="7"/>
      <c r="AP56" s="7"/>
      <c r="AQ56" s="9"/>
      <c r="AR56" s="10"/>
      <c r="AS56" s="7"/>
      <c r="AT56" s="7"/>
      <c r="AU56" s="16"/>
      <c r="AV56" s="34"/>
      <c r="AW56" s="7"/>
      <c r="AX56" s="9"/>
      <c r="AY56" s="10"/>
      <c r="AZ56" s="7"/>
      <c r="BA56" s="7"/>
      <c r="BB56" s="7"/>
      <c r="BC56" s="7"/>
      <c r="BD56" s="7"/>
      <c r="BE56" s="9"/>
      <c r="BF56" s="10"/>
      <c r="BG56" s="7"/>
      <c r="BH56" s="7"/>
      <c r="BI56" s="7"/>
      <c r="BJ56" s="7"/>
      <c r="BK56" s="7"/>
      <c r="BL56" s="9"/>
      <c r="BM56" s="10"/>
      <c r="BN56" s="7"/>
      <c r="BO56" s="7"/>
      <c r="BP56" s="7"/>
      <c r="BQ56" s="7"/>
      <c r="BR56" s="7"/>
      <c r="BS56" s="9"/>
      <c r="BT56" s="10"/>
      <c r="BU56" s="7"/>
      <c r="BV56" s="7"/>
      <c r="BW56" s="7"/>
      <c r="BX56" s="7"/>
      <c r="BY56" s="16"/>
      <c r="BZ56" s="86"/>
      <c r="CA56" s="10"/>
      <c r="CB56" s="10"/>
      <c r="CC56" s="7"/>
      <c r="CD56" s="7"/>
      <c r="CE56" s="7"/>
      <c r="CF56" s="7"/>
      <c r="CG56" s="9"/>
      <c r="CH56" s="10"/>
      <c r="CI56" s="7"/>
      <c r="CJ56" s="7"/>
      <c r="CK56" s="7"/>
      <c r="CL56" s="7"/>
      <c r="CM56" s="7"/>
      <c r="CN56" s="9"/>
      <c r="CO56" s="10"/>
      <c r="CP56" s="7"/>
      <c r="CQ56" s="7"/>
      <c r="CR56" s="7"/>
      <c r="CS56" s="7"/>
      <c r="CT56" s="7"/>
      <c r="CU56" s="9"/>
      <c r="CV56" s="10"/>
      <c r="CW56" s="7"/>
      <c r="CX56" s="7"/>
      <c r="CY56" s="7"/>
      <c r="CZ56" s="7"/>
      <c r="DA56" s="7"/>
      <c r="DB56" s="9"/>
      <c r="DC56" s="10"/>
      <c r="DD56" s="89"/>
      <c r="DE56" s="95"/>
      <c r="DF56" s="67"/>
      <c r="DG56" s="10"/>
      <c r="DH56" s="67"/>
      <c r="DI56" s="9"/>
      <c r="DJ56" s="10"/>
      <c r="DK56" s="67"/>
      <c r="DL56" s="65"/>
      <c r="DM56" s="7"/>
      <c r="DN56" s="7"/>
      <c r="DO56" s="7"/>
      <c r="DP56" s="9"/>
      <c r="DQ56" s="10"/>
      <c r="DR56" s="7"/>
      <c r="DS56" s="7"/>
      <c r="DT56" s="7"/>
      <c r="DU56" s="7"/>
      <c r="DV56" s="7"/>
      <c r="DW56" s="9"/>
      <c r="DX56" s="10"/>
      <c r="DY56" s="7"/>
      <c r="DZ56" s="7"/>
      <c r="EA56" s="7"/>
      <c r="EB56" s="7"/>
      <c r="EC56" s="7"/>
      <c r="ED56" s="9"/>
      <c r="EE56" s="10"/>
      <c r="EF56" s="7"/>
      <c r="EG56" s="7"/>
      <c r="EH56" s="16"/>
      <c r="EI56" s="34"/>
      <c r="EJ56" s="7"/>
      <c r="EK56" s="9"/>
      <c r="EL56" s="10"/>
      <c r="EM56" s="7"/>
      <c r="EN56" s="7"/>
      <c r="EO56" s="7"/>
      <c r="EP56" s="7"/>
      <c r="EQ56" s="7"/>
      <c r="ER56" s="9"/>
      <c r="ES56" s="10"/>
      <c r="ET56" s="7"/>
      <c r="EU56" s="7"/>
      <c r="EV56" s="7"/>
      <c r="EW56" s="7"/>
      <c r="EX56" s="7"/>
      <c r="EY56" s="9"/>
      <c r="EZ56" s="10"/>
      <c r="FA56" s="7"/>
      <c r="FB56" s="7"/>
      <c r="FC56" s="7"/>
      <c r="FD56" s="7"/>
      <c r="FE56" s="7"/>
      <c r="FF56" s="9"/>
      <c r="FG56" s="10"/>
      <c r="FH56" s="7"/>
      <c r="FI56" s="7"/>
      <c r="FJ56" s="7"/>
      <c r="FK56" s="7"/>
      <c r="FL56" s="7"/>
      <c r="FM56" s="97"/>
      <c r="FN56" s="100"/>
      <c r="FO56" s="7"/>
      <c r="FP56" s="7"/>
      <c r="FQ56" s="7"/>
      <c r="FR56" s="7"/>
      <c r="FS56" s="7"/>
      <c r="FT56" s="9"/>
      <c r="FU56" s="10"/>
      <c r="FV56" s="7"/>
      <c r="FW56" s="7"/>
      <c r="FX56" s="7"/>
      <c r="FY56" s="7"/>
      <c r="FZ56" s="7"/>
      <c r="GA56" s="9"/>
      <c r="GB56" s="10"/>
      <c r="GC56" s="7"/>
      <c r="GD56" s="7"/>
      <c r="GE56" s="7"/>
      <c r="GF56" s="7"/>
      <c r="GG56" s="7"/>
      <c r="GH56" s="9"/>
      <c r="GI56" s="10"/>
      <c r="GJ56" s="7"/>
      <c r="GK56" s="7"/>
      <c r="GL56" s="7"/>
      <c r="GM56" s="7"/>
      <c r="GN56" s="7"/>
      <c r="GO56" s="9"/>
      <c r="GP56" s="10"/>
      <c r="GQ56" s="7"/>
      <c r="GR56" s="16"/>
      <c r="GS56" s="34"/>
      <c r="GT56" s="7"/>
      <c r="GU56" s="7"/>
      <c r="GV56" s="9"/>
      <c r="GW56" s="10"/>
      <c r="GX56" s="7"/>
      <c r="GY56" s="7"/>
      <c r="GZ56" s="7"/>
      <c r="HA56" s="7"/>
      <c r="HB56" s="7"/>
      <c r="HC56" s="9"/>
      <c r="HD56" s="10"/>
      <c r="HE56" s="7"/>
      <c r="HF56" s="7"/>
      <c r="HG56" s="7"/>
      <c r="HH56" s="7"/>
      <c r="HI56" s="7"/>
      <c r="HJ56" s="9"/>
      <c r="HK56" s="10"/>
      <c r="HL56" s="7"/>
      <c r="HM56" s="7"/>
      <c r="HN56" s="7"/>
      <c r="HO56" s="7"/>
      <c r="HP56" s="7"/>
      <c r="HQ56" s="9"/>
      <c r="HR56" s="10"/>
      <c r="HS56" s="7"/>
      <c r="HT56" s="7"/>
      <c r="HU56" s="7"/>
      <c r="HV56" s="16"/>
      <c r="HW56" s="34"/>
      <c r="HX56" s="9"/>
      <c r="HY56" s="103"/>
    </row>
    <row r="57" spans="1:233" x14ac:dyDescent="0.3">
      <c r="A57" s="41"/>
      <c r="B57" s="11" t="s">
        <v>80</v>
      </c>
      <c r="C57" s="7"/>
      <c r="D57" s="7"/>
      <c r="E57" s="5"/>
      <c r="F57" s="5"/>
      <c r="G57" s="5"/>
      <c r="H57" s="5"/>
      <c r="I57" s="5"/>
      <c r="J57" s="5"/>
      <c r="K57" s="5"/>
      <c r="L57" s="5"/>
      <c r="M57" s="5"/>
      <c r="N57" s="24">
        <v>4</v>
      </c>
      <c r="O57" s="42"/>
      <c r="P57" s="7"/>
      <c r="Q57" s="34"/>
      <c r="R57" s="7"/>
      <c r="S57" s="7"/>
      <c r="T57" s="7"/>
      <c r="U57" s="7"/>
      <c r="V57" s="9"/>
      <c r="W57" s="10"/>
      <c r="X57" s="8"/>
      <c r="Y57" s="7"/>
      <c r="Z57" s="7"/>
      <c r="AA57" s="7"/>
      <c r="AB57" s="7"/>
      <c r="AC57" s="9"/>
      <c r="AD57" s="10"/>
      <c r="AE57" s="7"/>
      <c r="AF57" s="7"/>
      <c r="AG57" s="7"/>
      <c r="AH57" s="7"/>
      <c r="AI57" s="7"/>
      <c r="AJ57" s="9"/>
      <c r="AK57" s="10"/>
      <c r="AL57" s="7"/>
      <c r="AM57" s="7"/>
      <c r="AN57" s="7"/>
      <c r="AO57" s="7"/>
      <c r="AP57" s="7"/>
      <c r="AQ57" s="9"/>
      <c r="AR57" s="10"/>
      <c r="AS57" s="7"/>
      <c r="AT57" s="7"/>
      <c r="AU57" s="16"/>
      <c r="AV57" s="34"/>
      <c r="AW57" s="7"/>
      <c r="AX57" s="9"/>
      <c r="AY57" s="10"/>
      <c r="AZ57" s="7"/>
      <c r="BA57" s="7"/>
      <c r="BB57" s="7"/>
      <c r="BC57" s="7"/>
      <c r="BD57" s="7"/>
      <c r="BE57" s="9"/>
      <c r="BF57" s="10"/>
      <c r="BG57" s="7"/>
      <c r="BH57" s="7"/>
      <c r="BI57" s="7"/>
      <c r="BJ57" s="7"/>
      <c r="BK57" s="7"/>
      <c r="BL57" s="9"/>
      <c r="BM57" s="10"/>
      <c r="BN57" s="7"/>
      <c r="BO57" s="7"/>
      <c r="BP57" s="7"/>
      <c r="BQ57" s="7"/>
      <c r="BR57" s="7"/>
      <c r="BS57" s="9"/>
      <c r="BT57" s="10"/>
      <c r="BU57" s="7"/>
      <c r="BV57" s="7"/>
      <c r="BW57" s="7"/>
      <c r="BX57" s="7"/>
      <c r="BY57" s="16"/>
      <c r="BZ57" s="86"/>
      <c r="CA57" s="10"/>
      <c r="CB57" s="10"/>
      <c r="CC57" s="7"/>
      <c r="CD57" s="7"/>
      <c r="CE57" s="7"/>
      <c r="CF57" s="7"/>
      <c r="CG57" s="9"/>
      <c r="CH57" s="10"/>
      <c r="CI57" s="7"/>
      <c r="CJ57" s="7"/>
      <c r="CK57" s="7"/>
      <c r="CL57" s="7"/>
      <c r="CM57" s="7"/>
      <c r="CN57" s="9"/>
      <c r="CO57" s="10"/>
      <c r="CP57" s="7"/>
      <c r="CQ57" s="7"/>
      <c r="CR57" s="7"/>
      <c r="CS57" s="7"/>
      <c r="CT57" s="7"/>
      <c r="CU57" s="9"/>
      <c r="CV57" s="10"/>
      <c r="CW57" s="7"/>
      <c r="CX57" s="7"/>
      <c r="CY57" s="7"/>
      <c r="CZ57" s="7"/>
      <c r="DA57" s="7"/>
      <c r="DB57" s="9"/>
      <c r="DC57" s="10"/>
      <c r="DD57" s="16"/>
      <c r="DE57" s="96"/>
      <c r="DF57" s="36"/>
      <c r="DG57" s="91"/>
      <c r="DH57" s="36"/>
      <c r="DI57" s="9"/>
      <c r="DJ57" s="10"/>
      <c r="DK57" s="7"/>
      <c r="DL57" s="7"/>
      <c r="DM57" s="7"/>
      <c r="DN57" s="7"/>
      <c r="DO57" s="7"/>
      <c r="DP57" s="9"/>
      <c r="DQ57" s="10"/>
      <c r="DR57" s="66"/>
      <c r="DS57" s="66"/>
      <c r="DT57" s="66"/>
      <c r="DU57" s="66"/>
      <c r="DV57" s="7"/>
      <c r="DW57" s="9"/>
      <c r="DX57" s="10"/>
      <c r="DY57" s="7"/>
      <c r="DZ57" s="7"/>
      <c r="EA57" s="7"/>
      <c r="EB57" s="7"/>
      <c r="EC57" s="7"/>
      <c r="ED57" s="9"/>
      <c r="EE57" s="10"/>
      <c r="EF57" s="7"/>
      <c r="EG57" s="7"/>
      <c r="EH57" s="16"/>
      <c r="EI57" s="34"/>
      <c r="EJ57" s="7"/>
      <c r="EK57" s="9"/>
      <c r="EL57" s="10"/>
      <c r="EM57" s="7"/>
      <c r="EN57" s="7"/>
      <c r="EO57" s="7"/>
      <c r="EP57" s="7"/>
      <c r="EQ57" s="7"/>
      <c r="ER57" s="9"/>
      <c r="ES57" s="10"/>
      <c r="ET57" s="7"/>
      <c r="EU57" s="7"/>
      <c r="EV57" s="7"/>
      <c r="EW57" s="7"/>
      <c r="EX57" s="7"/>
      <c r="EY57" s="9"/>
      <c r="EZ57" s="10"/>
      <c r="FA57" s="7"/>
      <c r="FB57" s="7"/>
      <c r="FC57" s="7"/>
      <c r="FD57" s="7"/>
      <c r="FE57" s="7"/>
      <c r="FF57" s="9"/>
      <c r="FG57" s="10"/>
      <c r="FH57" s="7"/>
      <c r="FI57" s="7"/>
      <c r="FJ57" s="7"/>
      <c r="FK57" s="7"/>
      <c r="FL57" s="7"/>
      <c r="FM57" s="97"/>
      <c r="FN57" s="100"/>
      <c r="FO57" s="7"/>
      <c r="FP57" s="7"/>
      <c r="FQ57" s="7"/>
      <c r="FR57" s="7"/>
      <c r="FS57" s="7"/>
      <c r="FT57" s="9"/>
      <c r="FU57" s="10"/>
      <c r="FV57" s="7"/>
      <c r="FW57" s="7"/>
      <c r="FX57" s="7"/>
      <c r="FY57" s="7"/>
      <c r="FZ57" s="7"/>
      <c r="GA57" s="9"/>
      <c r="GB57" s="10"/>
      <c r="GC57" s="7"/>
      <c r="GD57" s="7"/>
      <c r="GE57" s="7"/>
      <c r="GF57" s="7"/>
      <c r="GG57" s="7"/>
      <c r="GH57" s="9"/>
      <c r="GI57" s="10"/>
      <c r="GJ57" s="7"/>
      <c r="GK57" s="7"/>
      <c r="GL57" s="7"/>
      <c r="GM57" s="7"/>
      <c r="GN57" s="7"/>
      <c r="GO57" s="9"/>
      <c r="GP57" s="10"/>
      <c r="GQ57" s="7"/>
      <c r="GR57" s="16"/>
      <c r="GS57" s="34"/>
      <c r="GT57" s="7"/>
      <c r="GU57" s="7"/>
      <c r="GV57" s="9"/>
      <c r="GW57" s="10"/>
      <c r="GX57" s="7"/>
      <c r="GY57" s="7"/>
      <c r="GZ57" s="7"/>
      <c r="HA57" s="7"/>
      <c r="HB57" s="7"/>
      <c r="HC57" s="9"/>
      <c r="HD57" s="10"/>
      <c r="HE57" s="7"/>
      <c r="HF57" s="7"/>
      <c r="HG57" s="7"/>
      <c r="HH57" s="7"/>
      <c r="HI57" s="7"/>
      <c r="HJ57" s="9"/>
      <c r="HK57" s="10"/>
      <c r="HL57" s="7"/>
      <c r="HM57" s="7"/>
      <c r="HN57" s="7"/>
      <c r="HO57" s="7"/>
      <c r="HP57" s="7"/>
      <c r="HQ57" s="9"/>
      <c r="HR57" s="10"/>
      <c r="HS57" s="7"/>
      <c r="HT57" s="7"/>
      <c r="HU57" s="7"/>
      <c r="HV57" s="16"/>
      <c r="HW57" s="34"/>
      <c r="HX57" s="9"/>
      <c r="HY57" s="103"/>
    </row>
    <row r="58" spans="1:233" x14ac:dyDescent="0.3">
      <c r="A58" s="41">
        <v>8</v>
      </c>
      <c r="B58" s="11" t="s">
        <v>7</v>
      </c>
      <c r="C58" s="7"/>
      <c r="D58" s="7"/>
      <c r="E58" s="5"/>
      <c r="F58" s="5"/>
      <c r="G58" s="5"/>
      <c r="H58" s="5"/>
      <c r="I58" s="5"/>
      <c r="J58" s="5"/>
      <c r="K58" s="5"/>
      <c r="L58" s="5"/>
      <c r="M58" s="5"/>
      <c r="N58" s="24"/>
      <c r="O58" s="42"/>
      <c r="P58" s="7"/>
      <c r="Q58" s="34"/>
      <c r="R58" s="7"/>
      <c r="S58" s="7"/>
      <c r="T58" s="7"/>
      <c r="U58" s="7"/>
      <c r="V58" s="7"/>
      <c r="W58" s="7"/>
      <c r="X58" s="8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16"/>
      <c r="AV58" s="34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16"/>
      <c r="BZ58" s="34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16"/>
      <c r="DE58" s="34"/>
      <c r="DF58" s="7"/>
      <c r="DG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7"/>
      <c r="DS58" s="7"/>
      <c r="DT58" s="7"/>
      <c r="DU58" s="7"/>
      <c r="DV58" s="7"/>
      <c r="DW58" s="7"/>
      <c r="DX58" s="7"/>
      <c r="DY58" s="7"/>
      <c r="DZ58" s="7"/>
      <c r="EA58" s="7"/>
      <c r="EB58" s="7"/>
      <c r="EC58" s="7"/>
      <c r="ED58" s="7"/>
      <c r="EE58" s="7"/>
      <c r="EF58" s="7"/>
      <c r="EG58" s="7"/>
      <c r="EH58" s="16"/>
      <c r="EI58" s="34"/>
      <c r="EJ58" s="7"/>
      <c r="EK58" s="7"/>
      <c r="EL58" s="7"/>
      <c r="EM58" s="7"/>
      <c r="EN58" s="7"/>
      <c r="EO58" s="7"/>
      <c r="EP58" s="7"/>
      <c r="EQ58" s="7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J58" s="7"/>
      <c r="FK58" s="7"/>
      <c r="FL58" s="7"/>
      <c r="FM58" s="16"/>
      <c r="FN58" s="34"/>
      <c r="FO58" s="7"/>
      <c r="FP58" s="7"/>
      <c r="FQ58" s="7"/>
      <c r="FR58" s="7"/>
      <c r="FS58" s="7"/>
      <c r="FT58" s="7"/>
      <c r="FU58" s="7"/>
      <c r="FV58" s="7"/>
      <c r="FW58" s="7"/>
      <c r="FX58" s="7"/>
      <c r="FY58" s="7"/>
      <c r="FZ58" s="7"/>
      <c r="GA58" s="7"/>
      <c r="GB58" s="7"/>
      <c r="GC58" s="7"/>
      <c r="GD58" s="7"/>
      <c r="GE58" s="7"/>
      <c r="GF58" s="7"/>
      <c r="GG58" s="7"/>
      <c r="GH58" s="7"/>
      <c r="GI58" s="7"/>
      <c r="GJ58" s="7"/>
      <c r="GK58" s="7"/>
      <c r="GL58" s="7"/>
      <c r="GM58" s="7"/>
      <c r="GN58" s="7"/>
      <c r="GO58" s="7"/>
      <c r="GP58" s="7"/>
      <c r="GQ58" s="7"/>
      <c r="GR58" s="16"/>
      <c r="GS58" s="34"/>
      <c r="GT58" s="7"/>
      <c r="GU58" s="7"/>
      <c r="GV58" s="7"/>
      <c r="GW58" s="7"/>
      <c r="GX58" s="7"/>
      <c r="GY58" s="7"/>
      <c r="GZ58" s="7"/>
      <c r="HA58" s="7"/>
      <c r="HB58" s="7"/>
      <c r="HC58" s="7"/>
      <c r="HD58" s="7"/>
      <c r="HE58" s="7"/>
      <c r="HF58" s="7"/>
      <c r="HG58" s="7"/>
      <c r="HH58" s="7"/>
      <c r="HI58" s="7"/>
      <c r="HJ58" s="7"/>
      <c r="HK58" s="7"/>
      <c r="HL58" s="7"/>
      <c r="HM58" s="7"/>
      <c r="HN58" s="7"/>
      <c r="HO58" s="7"/>
      <c r="HP58" s="7"/>
      <c r="HQ58" s="7"/>
      <c r="HR58" s="7"/>
      <c r="HS58" s="7"/>
      <c r="HT58" s="7"/>
      <c r="HU58" s="7"/>
      <c r="HV58" s="16"/>
      <c r="HW58" s="34"/>
      <c r="HX58" s="7"/>
      <c r="HY58" s="16"/>
    </row>
    <row r="59" spans="1:233" s="2" customFormat="1" x14ac:dyDescent="0.3">
      <c r="A59" s="43" t="s">
        <v>40</v>
      </c>
      <c r="B59" s="26" t="s">
        <v>45</v>
      </c>
      <c r="C59" s="8">
        <f>1687.25/1.985</f>
        <v>850</v>
      </c>
      <c r="D59" s="8">
        <v>0.05</v>
      </c>
      <c r="E59" s="6">
        <f>C59*D59+1.5285+136.9055</f>
        <v>180.934</v>
      </c>
      <c r="F59" s="6" t="s">
        <v>10</v>
      </c>
      <c r="G59" s="6">
        <v>9.5</v>
      </c>
      <c r="H59" s="6">
        <f t="shared" si="140"/>
        <v>19.045684210526314</v>
      </c>
      <c r="I59" s="6" t="s">
        <v>15</v>
      </c>
      <c r="J59" s="6">
        <v>3</v>
      </c>
      <c r="K59" s="6" t="s">
        <v>19</v>
      </c>
      <c r="L59" s="6">
        <f t="shared" si="141"/>
        <v>6.3485614035087714</v>
      </c>
      <c r="M59" s="6" t="s">
        <v>20</v>
      </c>
      <c r="N59" s="25">
        <f t="shared" si="142"/>
        <v>6.3485614035087714</v>
      </c>
      <c r="O59" s="44" t="s">
        <v>21</v>
      </c>
      <c r="P59" s="8"/>
      <c r="Q59" s="35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17"/>
      <c r="AV59" s="35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17"/>
      <c r="BZ59" s="35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17"/>
      <c r="DE59" s="35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17"/>
      <c r="EI59" s="35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17"/>
      <c r="FN59" s="35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17"/>
      <c r="GS59" s="35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17"/>
      <c r="HW59" s="35"/>
      <c r="HX59" s="8"/>
      <c r="HY59" s="17"/>
    </row>
    <row r="60" spans="1:233" x14ac:dyDescent="0.3">
      <c r="A60" s="41"/>
      <c r="B60" s="11" t="s">
        <v>79</v>
      </c>
      <c r="C60" s="7"/>
      <c r="D60" s="7"/>
      <c r="E60" s="5"/>
      <c r="F60" s="5"/>
      <c r="G60" s="5"/>
      <c r="H60" s="5"/>
      <c r="I60" s="5"/>
      <c r="J60" s="5"/>
      <c r="K60" s="5"/>
      <c r="L60" s="5"/>
      <c r="M60" s="5"/>
      <c r="N60" s="24">
        <v>3</v>
      </c>
      <c r="O60" s="42"/>
      <c r="P60" s="7"/>
      <c r="Q60" s="34"/>
      <c r="R60" s="7"/>
      <c r="S60" s="7"/>
      <c r="T60" s="7"/>
      <c r="U60" s="7"/>
      <c r="V60" s="9"/>
      <c r="W60" s="10"/>
      <c r="X60" s="8"/>
      <c r="Y60" s="7"/>
      <c r="Z60" s="7"/>
      <c r="AA60" s="7"/>
      <c r="AB60" s="7"/>
      <c r="AC60" s="9"/>
      <c r="AD60" s="10"/>
      <c r="AE60" s="7"/>
      <c r="AF60" s="7"/>
      <c r="AG60" s="7"/>
      <c r="AH60" s="7"/>
      <c r="AI60" s="7"/>
      <c r="AJ60" s="9"/>
      <c r="AK60" s="10"/>
      <c r="AL60" s="7"/>
      <c r="AM60" s="7"/>
      <c r="AN60" s="7"/>
      <c r="AO60" s="7"/>
      <c r="AP60" s="7"/>
      <c r="AQ60" s="9"/>
      <c r="AR60" s="10"/>
      <c r="AS60" s="7"/>
      <c r="AT60" s="7"/>
      <c r="AU60" s="16"/>
      <c r="AV60" s="34"/>
      <c r="AW60" s="7"/>
      <c r="AX60" s="9"/>
      <c r="AY60" s="10"/>
      <c r="AZ60" s="7"/>
      <c r="BA60" s="7"/>
      <c r="BB60" s="7"/>
      <c r="BC60" s="7"/>
      <c r="BD60" s="7"/>
      <c r="BE60" s="9"/>
      <c r="BF60" s="10"/>
      <c r="BG60" s="7"/>
      <c r="BH60" s="7"/>
      <c r="BI60" s="7"/>
      <c r="BJ60" s="7"/>
      <c r="BK60" s="7"/>
      <c r="BL60" s="9"/>
      <c r="BM60" s="10"/>
      <c r="BN60" s="7"/>
      <c r="BO60" s="7"/>
      <c r="BP60" s="7"/>
      <c r="BQ60" s="7"/>
      <c r="BR60" s="7"/>
      <c r="BS60" s="9"/>
      <c r="BT60" s="10"/>
      <c r="BU60" s="7"/>
      <c r="BV60" s="7"/>
      <c r="BW60" s="7"/>
      <c r="BX60" s="7"/>
      <c r="BY60" s="16"/>
      <c r="BZ60" s="86"/>
      <c r="CA60" s="10"/>
      <c r="CB60" s="10"/>
      <c r="CC60" s="7"/>
      <c r="CD60" s="7"/>
      <c r="CE60" s="7"/>
      <c r="CF60" s="7"/>
      <c r="CG60" s="9"/>
      <c r="CH60" s="10"/>
      <c r="CI60" s="7"/>
      <c r="CJ60" s="7"/>
      <c r="CK60" s="7"/>
      <c r="CL60" s="7"/>
      <c r="CM60" s="7"/>
      <c r="CN60" s="9"/>
      <c r="CO60" s="10"/>
      <c r="CP60" s="7"/>
      <c r="CQ60" s="7"/>
      <c r="CR60" s="7"/>
      <c r="CS60" s="7"/>
      <c r="CT60" s="7"/>
      <c r="CU60" s="9"/>
      <c r="CV60" s="10"/>
      <c r="CW60" s="7"/>
      <c r="CX60" s="7"/>
      <c r="CY60" s="7"/>
      <c r="CZ60" s="7"/>
      <c r="DA60" s="7"/>
      <c r="DB60" s="9"/>
      <c r="DC60" s="10"/>
      <c r="DD60" s="16"/>
      <c r="DE60" s="34"/>
      <c r="DF60" s="7"/>
      <c r="DG60" s="10"/>
      <c r="DH60" s="67"/>
      <c r="DI60" s="9"/>
      <c r="DJ60" s="10"/>
      <c r="DK60" s="67"/>
      <c r="DL60" s="7"/>
      <c r="DM60" s="7"/>
      <c r="DN60" s="7"/>
      <c r="DO60" s="7"/>
      <c r="DP60" s="9"/>
      <c r="DQ60" s="10"/>
      <c r="DR60" s="7"/>
      <c r="DS60" s="7"/>
      <c r="DT60" s="7"/>
      <c r="DU60" s="7"/>
      <c r="DV60" s="7"/>
      <c r="DW60" s="9"/>
      <c r="DX60" s="10"/>
      <c r="DY60" s="7"/>
      <c r="DZ60" s="7"/>
      <c r="EA60" s="7"/>
      <c r="EB60" s="7"/>
      <c r="EC60" s="7"/>
      <c r="ED60" s="9"/>
      <c r="EE60" s="10"/>
      <c r="EF60" s="7"/>
      <c r="EG60" s="7"/>
      <c r="EH60" s="16"/>
      <c r="EI60" s="34"/>
      <c r="EJ60" s="7"/>
      <c r="EK60" s="9"/>
      <c r="EL60" s="10"/>
      <c r="EM60" s="7"/>
      <c r="EN60" s="7"/>
      <c r="EO60" s="7"/>
      <c r="EP60" s="7"/>
      <c r="EQ60" s="7"/>
      <c r="ER60" s="9"/>
      <c r="ES60" s="10"/>
      <c r="ET60" s="7"/>
      <c r="EU60" s="7"/>
      <c r="EV60" s="7"/>
      <c r="EW60" s="7"/>
      <c r="EX60" s="7"/>
      <c r="EY60" s="9"/>
      <c r="EZ60" s="10"/>
      <c r="FA60" s="7"/>
      <c r="FB60" s="7"/>
      <c r="FC60" s="7"/>
      <c r="FD60" s="7"/>
      <c r="FE60" s="7"/>
      <c r="FF60" s="9"/>
      <c r="FG60" s="10"/>
      <c r="FH60" s="7"/>
      <c r="FI60" s="7"/>
      <c r="FJ60" s="7"/>
      <c r="FK60" s="7"/>
      <c r="FL60" s="7"/>
      <c r="FM60" s="97"/>
      <c r="FN60" s="100"/>
      <c r="FO60" s="7"/>
      <c r="FP60" s="7"/>
      <c r="FQ60" s="7"/>
      <c r="FR60" s="7"/>
      <c r="FS60" s="7"/>
      <c r="FT60" s="9"/>
      <c r="FU60" s="10"/>
      <c r="FV60" s="7"/>
      <c r="FW60" s="7"/>
      <c r="FX60" s="7"/>
      <c r="FY60" s="7"/>
      <c r="FZ60" s="7"/>
      <c r="GA60" s="9"/>
      <c r="GB60" s="10"/>
      <c r="GC60" s="7"/>
      <c r="GD60" s="7"/>
      <c r="GE60" s="7"/>
      <c r="GF60" s="7"/>
      <c r="GG60" s="7"/>
      <c r="GH60" s="9"/>
      <c r="GI60" s="10"/>
      <c r="GJ60" s="7"/>
      <c r="GK60" s="7"/>
      <c r="GL60" s="7"/>
      <c r="GM60" s="7"/>
      <c r="GN60" s="7"/>
      <c r="GO60" s="9"/>
      <c r="GP60" s="10"/>
      <c r="GQ60" s="7"/>
      <c r="GR60" s="16"/>
      <c r="GS60" s="34"/>
      <c r="GT60" s="7"/>
      <c r="GU60" s="7"/>
      <c r="GV60" s="9"/>
      <c r="GW60" s="10"/>
      <c r="GX60" s="7"/>
      <c r="GY60" s="7"/>
      <c r="GZ60" s="7"/>
      <c r="HA60" s="7"/>
      <c r="HB60" s="7"/>
      <c r="HC60" s="9"/>
      <c r="HD60" s="10"/>
      <c r="HE60" s="7"/>
      <c r="HF60" s="7"/>
      <c r="HG60" s="7"/>
      <c r="HH60" s="7"/>
      <c r="HI60" s="7"/>
      <c r="HJ60" s="9"/>
      <c r="HK60" s="10"/>
      <c r="HL60" s="7"/>
      <c r="HM60" s="7"/>
      <c r="HN60" s="7"/>
      <c r="HO60" s="7"/>
      <c r="HP60" s="7"/>
      <c r="HQ60" s="9"/>
      <c r="HR60" s="10"/>
      <c r="HS60" s="7"/>
      <c r="HT60" s="7"/>
      <c r="HU60" s="7"/>
      <c r="HV60" s="16"/>
      <c r="HW60" s="34"/>
      <c r="HX60" s="9"/>
      <c r="HY60" s="103"/>
    </row>
    <row r="61" spans="1:233" x14ac:dyDescent="0.3">
      <c r="A61" s="41"/>
      <c r="B61" s="11" t="s">
        <v>80</v>
      </c>
      <c r="C61" s="7"/>
      <c r="D61" s="7"/>
      <c r="E61" s="5"/>
      <c r="F61" s="5"/>
      <c r="G61" s="5"/>
      <c r="H61" s="5"/>
      <c r="I61" s="5"/>
      <c r="J61" s="5"/>
      <c r="K61" s="5"/>
      <c r="L61" s="5"/>
      <c r="M61" s="5"/>
      <c r="N61" s="24">
        <v>3</v>
      </c>
      <c r="O61" s="42"/>
      <c r="P61" s="7"/>
      <c r="Q61" s="34"/>
      <c r="R61" s="7"/>
      <c r="S61" s="7"/>
      <c r="T61" s="7"/>
      <c r="U61" s="7"/>
      <c r="V61" s="9"/>
      <c r="W61" s="10"/>
      <c r="X61" s="8"/>
      <c r="Y61" s="7"/>
      <c r="Z61" s="7"/>
      <c r="AA61" s="7"/>
      <c r="AB61" s="7"/>
      <c r="AC61" s="9"/>
      <c r="AD61" s="10"/>
      <c r="AE61" s="7"/>
      <c r="AF61" s="7"/>
      <c r="AG61" s="7"/>
      <c r="AH61" s="7"/>
      <c r="AI61" s="7"/>
      <c r="AJ61" s="9"/>
      <c r="AK61" s="10"/>
      <c r="AL61" s="7"/>
      <c r="AM61" s="7"/>
      <c r="AN61" s="7"/>
      <c r="AO61" s="7"/>
      <c r="AP61" s="7"/>
      <c r="AQ61" s="9"/>
      <c r="AR61" s="10"/>
      <c r="AS61" s="7"/>
      <c r="AT61" s="7"/>
      <c r="AU61" s="16"/>
      <c r="AV61" s="34"/>
      <c r="AW61" s="7"/>
      <c r="AX61" s="9"/>
      <c r="AY61" s="10"/>
      <c r="AZ61" s="7"/>
      <c r="BA61" s="7"/>
      <c r="BB61" s="7"/>
      <c r="BC61" s="7"/>
      <c r="BD61" s="7"/>
      <c r="BE61" s="9"/>
      <c r="BF61" s="10"/>
      <c r="BG61" s="7"/>
      <c r="BH61" s="7"/>
      <c r="BI61" s="7"/>
      <c r="BJ61" s="7"/>
      <c r="BK61" s="7"/>
      <c r="BL61" s="9"/>
      <c r="BM61" s="10"/>
      <c r="BN61" s="7"/>
      <c r="BO61" s="7"/>
      <c r="BP61" s="7"/>
      <c r="BQ61" s="7"/>
      <c r="BR61" s="7"/>
      <c r="BS61" s="9"/>
      <c r="BT61" s="10"/>
      <c r="BU61" s="7"/>
      <c r="BV61" s="7"/>
      <c r="BW61" s="7"/>
      <c r="BX61" s="7"/>
      <c r="BY61" s="16"/>
      <c r="BZ61" s="86"/>
      <c r="CA61" s="10"/>
      <c r="CB61" s="10"/>
      <c r="CC61" s="7"/>
      <c r="CD61" s="7"/>
      <c r="CE61" s="7"/>
      <c r="CF61" s="7"/>
      <c r="CG61" s="9"/>
      <c r="CH61" s="10"/>
      <c r="CI61" s="7"/>
      <c r="CJ61" s="7"/>
      <c r="CK61" s="7"/>
      <c r="CL61" s="7"/>
      <c r="CM61" s="7"/>
      <c r="CN61" s="9"/>
      <c r="CO61" s="10"/>
      <c r="CP61" s="7"/>
      <c r="CQ61" s="7"/>
      <c r="CR61" s="7"/>
      <c r="CS61" s="7"/>
      <c r="CT61" s="7"/>
      <c r="CU61" s="9"/>
      <c r="CV61" s="10"/>
      <c r="CW61" s="7"/>
      <c r="CX61" s="7"/>
      <c r="CY61" s="7"/>
      <c r="CZ61" s="7"/>
      <c r="DA61" s="7"/>
      <c r="DB61" s="9"/>
      <c r="DC61" s="10"/>
      <c r="DD61" s="16"/>
      <c r="DE61" s="34"/>
      <c r="DF61" s="7"/>
      <c r="DG61" s="10"/>
      <c r="DH61" s="7"/>
      <c r="DI61" s="9"/>
      <c r="DJ61" s="10"/>
      <c r="DK61" s="7"/>
      <c r="DL61" s="7"/>
      <c r="DM61" s="7"/>
      <c r="DN61" s="66"/>
      <c r="DO61" s="66"/>
      <c r="DP61" s="9"/>
      <c r="DQ61" s="10"/>
      <c r="DR61" s="66"/>
      <c r="DS61" s="7"/>
      <c r="DT61" s="7"/>
      <c r="DU61" s="7"/>
      <c r="DV61" s="7"/>
      <c r="DW61" s="9"/>
      <c r="DX61" s="10"/>
      <c r="DY61" s="7"/>
      <c r="DZ61" s="7"/>
      <c r="EA61" s="7"/>
      <c r="EB61" s="7"/>
      <c r="EC61" s="7"/>
      <c r="ED61" s="9"/>
      <c r="EE61" s="10"/>
      <c r="EF61" s="7"/>
      <c r="EG61" s="7"/>
      <c r="EH61" s="16"/>
      <c r="EI61" s="34"/>
      <c r="EJ61" s="7"/>
      <c r="EK61" s="9"/>
      <c r="EL61" s="10"/>
      <c r="EM61" s="7"/>
      <c r="EN61" s="7"/>
      <c r="EO61" s="7"/>
      <c r="EP61" s="7"/>
      <c r="EQ61" s="7"/>
      <c r="ER61" s="9"/>
      <c r="ES61" s="10"/>
      <c r="ET61" s="7"/>
      <c r="EU61" s="7"/>
      <c r="EV61" s="7"/>
      <c r="EW61" s="7"/>
      <c r="EX61" s="7"/>
      <c r="EY61" s="9"/>
      <c r="EZ61" s="10"/>
      <c r="FA61" s="7"/>
      <c r="FB61" s="7"/>
      <c r="FC61" s="7"/>
      <c r="FD61" s="7"/>
      <c r="FE61" s="7"/>
      <c r="FF61" s="9"/>
      <c r="FG61" s="10"/>
      <c r="FH61" s="7"/>
      <c r="FI61" s="7"/>
      <c r="FJ61" s="7"/>
      <c r="FK61" s="7"/>
      <c r="FL61" s="7"/>
      <c r="FM61" s="97"/>
      <c r="FN61" s="100"/>
      <c r="FO61" s="7"/>
      <c r="FP61" s="7"/>
      <c r="FQ61" s="7"/>
      <c r="FR61" s="7"/>
      <c r="FS61" s="7"/>
      <c r="FT61" s="9"/>
      <c r="FU61" s="10"/>
      <c r="FV61" s="7"/>
      <c r="FW61" s="7"/>
      <c r="FX61" s="7"/>
      <c r="FY61" s="7"/>
      <c r="FZ61" s="7"/>
      <c r="GA61" s="9"/>
      <c r="GB61" s="10"/>
      <c r="GC61" s="7"/>
      <c r="GD61" s="7"/>
      <c r="GE61" s="7"/>
      <c r="GF61" s="7"/>
      <c r="GG61" s="7"/>
      <c r="GH61" s="9"/>
      <c r="GI61" s="10"/>
      <c r="GJ61" s="7"/>
      <c r="GK61" s="7"/>
      <c r="GL61" s="7"/>
      <c r="GM61" s="7"/>
      <c r="GN61" s="7"/>
      <c r="GO61" s="9"/>
      <c r="GP61" s="10"/>
      <c r="GQ61" s="7"/>
      <c r="GR61" s="16"/>
      <c r="GS61" s="34"/>
      <c r="GT61" s="7"/>
      <c r="GU61" s="7"/>
      <c r="GV61" s="9"/>
      <c r="GW61" s="10"/>
      <c r="GX61" s="7"/>
      <c r="GY61" s="7"/>
      <c r="GZ61" s="7"/>
      <c r="HA61" s="7"/>
      <c r="HB61" s="7"/>
      <c r="HC61" s="9"/>
      <c r="HD61" s="10"/>
      <c r="HE61" s="7"/>
      <c r="HF61" s="7"/>
      <c r="HG61" s="7"/>
      <c r="HH61" s="7"/>
      <c r="HI61" s="7"/>
      <c r="HJ61" s="9"/>
      <c r="HK61" s="10"/>
      <c r="HL61" s="7"/>
      <c r="HM61" s="7"/>
      <c r="HN61" s="7"/>
      <c r="HO61" s="7"/>
      <c r="HP61" s="7"/>
      <c r="HQ61" s="9"/>
      <c r="HR61" s="10"/>
      <c r="HS61" s="7"/>
      <c r="HT61" s="7"/>
      <c r="HU61" s="7"/>
      <c r="HV61" s="16"/>
      <c r="HW61" s="34"/>
      <c r="HX61" s="9"/>
      <c r="HY61" s="103"/>
    </row>
    <row r="62" spans="1:233" x14ac:dyDescent="0.3">
      <c r="A62" s="41" t="s">
        <v>42</v>
      </c>
      <c r="B62" s="11" t="s">
        <v>43</v>
      </c>
      <c r="C62" s="7"/>
      <c r="D62" s="7"/>
      <c r="E62" s="5">
        <f>0.1889+1.1334+1.5112+2.4557+1.5112+2.4557+15.8676+8.6478</f>
        <v>33.771500000000003</v>
      </c>
      <c r="F62" s="5" t="s">
        <v>10</v>
      </c>
      <c r="G62" s="5">
        <v>9.5</v>
      </c>
      <c r="H62" s="5">
        <f t="shared" si="140"/>
        <v>3.5548947368421056</v>
      </c>
      <c r="I62" s="5" t="s">
        <v>15</v>
      </c>
      <c r="J62" s="5">
        <v>2</v>
      </c>
      <c r="K62" s="5" t="s">
        <v>19</v>
      </c>
      <c r="L62" s="5">
        <f t="shared" si="141"/>
        <v>1.7774473684210528</v>
      </c>
      <c r="M62" s="5" t="s">
        <v>20</v>
      </c>
      <c r="N62" s="24">
        <f t="shared" si="142"/>
        <v>1.7774473684210528</v>
      </c>
      <c r="O62" s="42" t="s">
        <v>21</v>
      </c>
      <c r="P62" s="7"/>
      <c r="Q62" s="34"/>
      <c r="R62" s="7"/>
      <c r="S62" s="7"/>
      <c r="T62" s="7"/>
      <c r="U62" s="7"/>
      <c r="V62" s="9"/>
      <c r="W62" s="10"/>
      <c r="X62" s="8"/>
      <c r="Y62" s="7"/>
      <c r="Z62" s="7"/>
      <c r="AA62" s="7"/>
      <c r="AB62" s="7"/>
      <c r="AC62" s="9"/>
      <c r="AD62" s="10"/>
      <c r="AE62" s="7"/>
      <c r="AF62" s="7"/>
      <c r="AG62" s="7"/>
      <c r="AH62" s="7"/>
      <c r="AI62" s="7"/>
      <c r="AJ62" s="9"/>
      <c r="AK62" s="10"/>
      <c r="AL62" s="7"/>
      <c r="AM62" s="7"/>
      <c r="AN62" s="7"/>
      <c r="AO62" s="7"/>
      <c r="AP62" s="7"/>
      <c r="AQ62" s="9"/>
      <c r="AR62" s="10"/>
      <c r="AS62" s="7"/>
      <c r="AT62" s="7"/>
      <c r="AU62" s="16"/>
      <c r="AV62" s="34"/>
      <c r="AW62" s="7"/>
      <c r="AX62" s="9"/>
      <c r="AY62" s="10"/>
      <c r="AZ62" s="7"/>
      <c r="BA62" s="7"/>
      <c r="BB62" s="7"/>
      <c r="BC62" s="7"/>
      <c r="BD62" s="7"/>
      <c r="BE62" s="9"/>
      <c r="BF62" s="10"/>
      <c r="BG62" s="7"/>
      <c r="BH62" s="7"/>
      <c r="BI62" s="7"/>
      <c r="BJ62" s="7"/>
      <c r="BK62" s="7"/>
      <c r="BL62" s="9"/>
      <c r="BM62" s="10"/>
      <c r="BN62" s="7"/>
      <c r="BO62" s="7"/>
      <c r="BP62" s="7"/>
      <c r="BQ62" s="7"/>
      <c r="BR62" s="7"/>
      <c r="BS62" s="9"/>
      <c r="BT62" s="10"/>
      <c r="BU62" s="7"/>
      <c r="BV62" s="7"/>
      <c r="BW62" s="7"/>
      <c r="BX62" s="7"/>
      <c r="BY62" s="16"/>
      <c r="BZ62" s="86"/>
      <c r="CA62" s="10"/>
      <c r="CB62" s="10"/>
      <c r="CC62" s="7"/>
      <c r="CD62" s="7"/>
      <c r="CE62" s="7"/>
      <c r="CF62" s="7"/>
      <c r="CG62" s="9"/>
      <c r="CH62" s="10"/>
      <c r="CI62" s="7"/>
      <c r="CJ62" s="7"/>
      <c r="CK62" s="7"/>
      <c r="CL62" s="7"/>
      <c r="CM62" s="7"/>
      <c r="CN62" s="9"/>
      <c r="CO62" s="10"/>
      <c r="CP62" s="7"/>
      <c r="CQ62" s="7"/>
      <c r="CR62" s="7"/>
      <c r="CS62" s="7"/>
      <c r="CT62" s="7"/>
      <c r="CU62" s="9"/>
      <c r="CV62" s="10"/>
      <c r="CW62" s="7"/>
      <c r="CX62" s="7"/>
      <c r="CY62" s="7"/>
      <c r="CZ62" s="7"/>
      <c r="DA62" s="7"/>
      <c r="DB62" s="9"/>
      <c r="DC62" s="10"/>
      <c r="DD62" s="16"/>
      <c r="DE62" s="34"/>
      <c r="DF62" s="7"/>
      <c r="DG62" s="10"/>
      <c r="DH62" s="7"/>
      <c r="DI62" s="9"/>
      <c r="DJ62" s="10"/>
      <c r="DK62" s="67"/>
      <c r="DL62" s="67"/>
      <c r="DM62" s="7"/>
      <c r="DN62" s="7"/>
      <c r="DO62" s="7"/>
      <c r="DP62" s="9"/>
      <c r="DQ62" s="10"/>
      <c r="DR62" s="7"/>
      <c r="DS62" s="7"/>
      <c r="DT62" s="7"/>
      <c r="DU62" s="7"/>
      <c r="DV62" s="7"/>
      <c r="DW62" s="9"/>
      <c r="DX62" s="10"/>
      <c r="DY62" s="7"/>
      <c r="DZ62" s="7"/>
      <c r="EA62" s="7"/>
      <c r="EB62" s="7"/>
      <c r="EC62" s="7"/>
      <c r="ED62" s="9"/>
      <c r="EE62" s="10"/>
      <c r="EF62" s="7"/>
      <c r="EG62" s="7"/>
      <c r="EH62" s="16"/>
      <c r="EI62" s="34"/>
      <c r="EJ62" s="7"/>
      <c r="EK62" s="9"/>
      <c r="EL62" s="10"/>
      <c r="EM62" s="7"/>
      <c r="EN62" s="7"/>
      <c r="EO62" s="7"/>
      <c r="EP62" s="7"/>
      <c r="EQ62" s="7"/>
      <c r="ER62" s="9"/>
      <c r="ES62" s="10"/>
      <c r="ET62" s="7"/>
      <c r="EU62" s="7"/>
      <c r="EV62" s="7"/>
      <c r="EW62" s="7"/>
      <c r="EX62" s="7"/>
      <c r="EY62" s="9"/>
      <c r="EZ62" s="10"/>
      <c r="FA62" s="7"/>
      <c r="FB62" s="7"/>
      <c r="FC62" s="7"/>
      <c r="FD62" s="7"/>
      <c r="FE62" s="7"/>
      <c r="FF62" s="9"/>
      <c r="FG62" s="10"/>
      <c r="FH62" s="7"/>
      <c r="FI62" s="7"/>
      <c r="FJ62" s="7"/>
      <c r="FK62" s="7"/>
      <c r="FL62" s="7"/>
      <c r="FM62" s="97"/>
      <c r="FN62" s="100"/>
      <c r="FO62" s="7"/>
      <c r="FP62" s="7"/>
      <c r="FQ62" s="7"/>
      <c r="FR62" s="7"/>
      <c r="FS62" s="7"/>
      <c r="FT62" s="9"/>
      <c r="FU62" s="10"/>
      <c r="FV62" s="7"/>
      <c r="FW62" s="7"/>
      <c r="FX62" s="7"/>
      <c r="FY62" s="7"/>
      <c r="FZ62" s="7"/>
      <c r="GA62" s="9"/>
      <c r="GB62" s="10"/>
      <c r="GC62" s="7"/>
      <c r="GD62" s="7"/>
      <c r="GE62" s="7"/>
      <c r="GF62" s="7"/>
      <c r="GG62" s="7"/>
      <c r="GH62" s="9"/>
      <c r="GI62" s="10"/>
      <c r="GJ62" s="7"/>
      <c r="GK62" s="7"/>
      <c r="GL62" s="7"/>
      <c r="GM62" s="7"/>
      <c r="GN62" s="7"/>
      <c r="GO62" s="9"/>
      <c r="GP62" s="10"/>
      <c r="GQ62" s="7"/>
      <c r="GR62" s="16"/>
      <c r="GS62" s="34"/>
      <c r="GT62" s="7"/>
      <c r="GU62" s="7"/>
      <c r="GV62" s="9"/>
      <c r="GW62" s="10"/>
      <c r="GX62" s="7"/>
      <c r="GY62" s="7"/>
      <c r="GZ62" s="7"/>
      <c r="HA62" s="7"/>
      <c r="HB62" s="7"/>
      <c r="HC62" s="9"/>
      <c r="HD62" s="10"/>
      <c r="HE62" s="7"/>
      <c r="HF62" s="7"/>
      <c r="HG62" s="7"/>
      <c r="HH62" s="7"/>
      <c r="HI62" s="7"/>
      <c r="HJ62" s="9"/>
      <c r="HK62" s="10"/>
      <c r="HL62" s="7"/>
      <c r="HM62" s="7"/>
      <c r="HN62" s="7"/>
      <c r="HO62" s="7"/>
      <c r="HP62" s="7"/>
      <c r="HQ62" s="9"/>
      <c r="HR62" s="10"/>
      <c r="HS62" s="7"/>
      <c r="HT62" s="7"/>
      <c r="HU62" s="7"/>
      <c r="HV62" s="16"/>
      <c r="HW62" s="34"/>
      <c r="HX62" s="9"/>
      <c r="HY62" s="103"/>
    </row>
    <row r="63" spans="1:233" x14ac:dyDescent="0.3">
      <c r="A63" s="41" t="s">
        <v>44</v>
      </c>
      <c r="B63" s="11" t="s">
        <v>46</v>
      </c>
      <c r="C63" s="7"/>
      <c r="D63" s="7"/>
      <c r="E63" s="5">
        <f>14.88+4.8+3.0024+46.08+4.608+23.12+12.74+18.672</f>
        <v>127.9024</v>
      </c>
      <c r="F63" s="5" t="s">
        <v>10</v>
      </c>
      <c r="G63" s="5">
        <v>9.5</v>
      </c>
      <c r="H63" s="5">
        <f t="shared" si="140"/>
        <v>13.463410526315789</v>
      </c>
      <c r="I63" s="5" t="s">
        <v>15</v>
      </c>
      <c r="J63" s="5">
        <v>2</v>
      </c>
      <c r="K63" s="5" t="s">
        <v>19</v>
      </c>
      <c r="L63" s="5">
        <f t="shared" si="141"/>
        <v>6.7317052631578944</v>
      </c>
      <c r="M63" s="5" t="s">
        <v>20</v>
      </c>
      <c r="N63" s="24">
        <f t="shared" si="142"/>
        <v>6.7317052631578944</v>
      </c>
      <c r="O63" s="42" t="s">
        <v>21</v>
      </c>
      <c r="P63" s="7"/>
      <c r="Q63" s="34"/>
      <c r="R63" s="7"/>
      <c r="S63" s="7"/>
      <c r="T63" s="7"/>
      <c r="U63" s="7"/>
      <c r="V63" s="9"/>
      <c r="W63" s="10"/>
      <c r="X63" s="8"/>
      <c r="Y63" s="7"/>
      <c r="Z63" s="7"/>
      <c r="AA63" s="7"/>
      <c r="AB63" s="7"/>
      <c r="AC63" s="9"/>
      <c r="AD63" s="10"/>
      <c r="AE63" s="7"/>
      <c r="AF63" s="7"/>
      <c r="AG63" s="7"/>
      <c r="AH63" s="7"/>
      <c r="AI63" s="7"/>
      <c r="AJ63" s="9"/>
      <c r="AK63" s="10"/>
      <c r="AL63" s="7"/>
      <c r="AM63" s="7"/>
      <c r="AN63" s="7"/>
      <c r="AO63" s="7"/>
      <c r="AP63" s="7"/>
      <c r="AQ63" s="9"/>
      <c r="AR63" s="10"/>
      <c r="AS63" s="7"/>
      <c r="AT63" s="7"/>
      <c r="AU63" s="16"/>
      <c r="AV63" s="34"/>
      <c r="AW63" s="7"/>
      <c r="AX63" s="9"/>
      <c r="AY63" s="10"/>
      <c r="AZ63" s="7"/>
      <c r="BA63" s="7"/>
      <c r="BB63" s="7"/>
      <c r="BC63" s="7"/>
      <c r="BD63" s="7"/>
      <c r="BE63" s="9"/>
      <c r="BF63" s="10"/>
      <c r="BG63" s="7"/>
      <c r="BH63" s="7"/>
      <c r="BI63" s="7"/>
      <c r="BJ63" s="7"/>
      <c r="BK63" s="7"/>
      <c r="BL63" s="9"/>
      <c r="BM63" s="10"/>
      <c r="BN63" s="7"/>
      <c r="BO63" s="7"/>
      <c r="BP63" s="7"/>
      <c r="BQ63" s="7"/>
      <c r="BR63" s="7"/>
      <c r="BS63" s="9"/>
      <c r="BT63" s="10"/>
      <c r="BU63" s="7"/>
      <c r="BV63" s="7"/>
      <c r="BW63" s="7"/>
      <c r="BX63" s="7"/>
      <c r="BY63" s="16"/>
      <c r="BZ63" s="86"/>
      <c r="CA63" s="10"/>
      <c r="CB63" s="10"/>
      <c r="CC63" s="7"/>
      <c r="CD63" s="7"/>
      <c r="CE63" s="7"/>
      <c r="CF63" s="7"/>
      <c r="CG63" s="9"/>
      <c r="CH63" s="10"/>
      <c r="CI63" s="7"/>
      <c r="CJ63" s="7"/>
      <c r="CK63" s="7"/>
      <c r="CL63" s="7"/>
      <c r="CM63" s="7"/>
      <c r="CN63" s="9"/>
      <c r="CO63" s="10"/>
      <c r="CP63" s="7"/>
      <c r="CQ63" s="7"/>
      <c r="CR63" s="7"/>
      <c r="CS63" s="7"/>
      <c r="CT63" s="7"/>
      <c r="CU63" s="9"/>
      <c r="CV63" s="10"/>
      <c r="CW63" s="7"/>
      <c r="CX63" s="7"/>
      <c r="CY63" s="65"/>
      <c r="CZ63" s="67"/>
      <c r="DA63" s="67"/>
      <c r="DB63" s="9"/>
      <c r="DC63" s="10"/>
      <c r="DD63" s="89"/>
      <c r="DE63" s="95"/>
      <c r="DF63" s="67"/>
      <c r="DG63" s="10"/>
      <c r="DH63" s="67"/>
      <c r="DI63" s="9"/>
      <c r="DJ63" s="10"/>
      <c r="DK63" s="7"/>
      <c r="DL63" s="7"/>
      <c r="DM63" s="7"/>
      <c r="DN63" s="7"/>
      <c r="DO63" s="7"/>
      <c r="DP63" s="9"/>
      <c r="DQ63" s="10"/>
      <c r="DR63" s="7"/>
      <c r="DS63" s="7"/>
      <c r="DT63" s="7"/>
      <c r="DU63" s="7"/>
      <c r="DV63" s="7"/>
      <c r="DW63" s="9"/>
      <c r="DX63" s="10"/>
      <c r="DY63" s="7"/>
      <c r="DZ63" s="7"/>
      <c r="EA63" s="7"/>
      <c r="EB63" s="7"/>
      <c r="EC63" s="7"/>
      <c r="ED63" s="9"/>
      <c r="EE63" s="10"/>
      <c r="EF63" s="7"/>
      <c r="EG63" s="7"/>
      <c r="EH63" s="16"/>
      <c r="EI63" s="34"/>
      <c r="EJ63" s="7"/>
      <c r="EK63" s="9"/>
      <c r="EL63" s="10"/>
      <c r="EM63" s="7"/>
      <c r="EN63" s="7"/>
      <c r="EO63" s="7"/>
      <c r="EP63" s="7"/>
      <c r="EQ63" s="7"/>
      <c r="ER63" s="9"/>
      <c r="ES63" s="10"/>
      <c r="ET63" s="7"/>
      <c r="EU63" s="7"/>
      <c r="EV63" s="7"/>
      <c r="EW63" s="7"/>
      <c r="EX63" s="7"/>
      <c r="EY63" s="9"/>
      <c r="EZ63" s="10"/>
      <c r="FA63" s="7"/>
      <c r="FB63" s="7"/>
      <c r="FC63" s="7"/>
      <c r="FD63" s="7"/>
      <c r="FE63" s="7"/>
      <c r="FF63" s="9"/>
      <c r="FG63" s="10"/>
      <c r="FH63" s="7"/>
      <c r="FI63" s="7"/>
      <c r="FJ63" s="7"/>
      <c r="FK63" s="7"/>
      <c r="FL63" s="7"/>
      <c r="FM63" s="97"/>
      <c r="FN63" s="100"/>
      <c r="FO63" s="7"/>
      <c r="FP63" s="7"/>
      <c r="FQ63" s="7"/>
      <c r="FR63" s="7"/>
      <c r="FS63" s="7"/>
      <c r="FT63" s="9"/>
      <c r="FU63" s="10"/>
      <c r="FV63" s="7"/>
      <c r="FW63" s="7"/>
      <c r="FX63" s="7"/>
      <c r="FY63" s="7"/>
      <c r="FZ63" s="7"/>
      <c r="GA63" s="9"/>
      <c r="GB63" s="10"/>
      <c r="GC63" s="7"/>
      <c r="GD63" s="7"/>
      <c r="GE63" s="7"/>
      <c r="GF63" s="7"/>
      <c r="GG63" s="7"/>
      <c r="GH63" s="9"/>
      <c r="GI63" s="10"/>
      <c r="GJ63" s="7"/>
      <c r="GK63" s="7"/>
      <c r="GL63" s="7"/>
      <c r="GM63" s="7"/>
      <c r="GN63" s="7"/>
      <c r="GO63" s="9"/>
      <c r="GP63" s="10"/>
      <c r="GQ63" s="7"/>
      <c r="GR63" s="16"/>
      <c r="GS63" s="34"/>
      <c r="GT63" s="7"/>
      <c r="GU63" s="7"/>
      <c r="GV63" s="9"/>
      <c r="GW63" s="10"/>
      <c r="GX63" s="7"/>
      <c r="GY63" s="7"/>
      <c r="GZ63" s="7"/>
      <c r="HA63" s="7"/>
      <c r="HB63" s="7"/>
      <c r="HC63" s="9"/>
      <c r="HD63" s="10"/>
      <c r="HE63" s="7"/>
      <c r="HF63" s="7"/>
      <c r="HG63" s="7"/>
      <c r="HH63" s="7"/>
      <c r="HI63" s="7"/>
      <c r="HJ63" s="9"/>
      <c r="HK63" s="10"/>
      <c r="HL63" s="7"/>
      <c r="HM63" s="7"/>
      <c r="HN63" s="7"/>
      <c r="HO63" s="7"/>
      <c r="HP63" s="7"/>
      <c r="HQ63" s="9"/>
      <c r="HR63" s="10"/>
      <c r="HS63" s="7"/>
      <c r="HT63" s="7"/>
      <c r="HU63" s="7"/>
      <c r="HV63" s="16"/>
      <c r="HW63" s="34"/>
      <c r="HX63" s="9"/>
      <c r="HY63" s="103"/>
    </row>
    <row r="64" spans="1:233" x14ac:dyDescent="0.3">
      <c r="A64" s="41" t="s">
        <v>47</v>
      </c>
      <c r="B64" s="11" t="s">
        <v>48</v>
      </c>
      <c r="C64" s="7"/>
      <c r="D64" s="7"/>
      <c r="E64" s="5">
        <f>17.05+5.5+3.4472+52.8+5.28+23.12+12.74+21.395</f>
        <v>141.3322</v>
      </c>
      <c r="F64" s="5" t="s">
        <v>10</v>
      </c>
      <c r="G64" s="5">
        <v>9.5</v>
      </c>
      <c r="H64" s="5">
        <f>E64/G64</f>
        <v>14.877073684210526</v>
      </c>
      <c r="I64" s="5" t="s">
        <v>15</v>
      </c>
      <c r="J64" s="5">
        <v>2</v>
      </c>
      <c r="K64" s="5" t="s">
        <v>19</v>
      </c>
      <c r="L64" s="5">
        <f t="shared" si="141"/>
        <v>7.4385368421052629</v>
      </c>
      <c r="M64" s="5" t="s">
        <v>20</v>
      </c>
      <c r="N64" s="24">
        <f t="shared" si="142"/>
        <v>7.4385368421052629</v>
      </c>
      <c r="O64" s="42" t="s">
        <v>21</v>
      </c>
      <c r="P64" s="7"/>
      <c r="Q64" s="34"/>
      <c r="R64" s="7"/>
      <c r="S64" s="7"/>
      <c r="T64" s="7"/>
      <c r="U64" s="7"/>
      <c r="V64" s="9"/>
      <c r="W64" s="10"/>
      <c r="X64" s="8"/>
      <c r="Y64" s="7"/>
      <c r="Z64" s="7"/>
      <c r="AA64" s="7"/>
      <c r="AB64" s="7"/>
      <c r="AC64" s="9"/>
      <c r="AD64" s="10"/>
      <c r="AE64" s="7"/>
      <c r="AF64" s="7"/>
      <c r="AG64" s="7"/>
      <c r="AH64" s="7"/>
      <c r="AI64" s="7"/>
      <c r="AJ64" s="9"/>
      <c r="AK64" s="10"/>
      <c r="AL64" s="7"/>
      <c r="AM64" s="7"/>
      <c r="AN64" s="7"/>
      <c r="AO64" s="7"/>
      <c r="AP64" s="7"/>
      <c r="AQ64" s="9"/>
      <c r="AR64" s="10"/>
      <c r="AS64" s="7"/>
      <c r="AT64" s="7"/>
      <c r="AU64" s="16"/>
      <c r="AV64" s="34"/>
      <c r="AW64" s="7"/>
      <c r="AX64" s="9"/>
      <c r="AY64" s="10"/>
      <c r="AZ64" s="7"/>
      <c r="BA64" s="7"/>
      <c r="BB64" s="7"/>
      <c r="BC64" s="7"/>
      <c r="BD64" s="7"/>
      <c r="BE64" s="9"/>
      <c r="BF64" s="10"/>
      <c r="BG64" s="7"/>
      <c r="BH64" s="7"/>
      <c r="BI64" s="7"/>
      <c r="BJ64" s="7"/>
      <c r="BK64" s="7"/>
      <c r="BL64" s="9"/>
      <c r="BM64" s="10"/>
      <c r="BN64" s="7"/>
      <c r="BO64" s="7"/>
      <c r="BP64" s="7"/>
      <c r="BQ64" s="7"/>
      <c r="BR64" s="7"/>
      <c r="BS64" s="9"/>
      <c r="BT64" s="10"/>
      <c r="BU64" s="7"/>
      <c r="BV64" s="7"/>
      <c r="BW64" s="7"/>
      <c r="BX64" s="7"/>
      <c r="BY64" s="16"/>
      <c r="BZ64" s="86"/>
      <c r="CA64" s="10"/>
      <c r="CB64" s="10"/>
      <c r="CC64" s="7"/>
      <c r="CD64" s="7"/>
      <c r="CE64" s="7"/>
      <c r="CF64" s="7"/>
      <c r="CG64" s="9"/>
      <c r="CH64" s="10"/>
      <c r="CI64" s="7"/>
      <c r="CJ64" s="7"/>
      <c r="CK64" s="7"/>
      <c r="CL64" s="7"/>
      <c r="CM64" s="7"/>
      <c r="CN64" s="9"/>
      <c r="CO64" s="10"/>
      <c r="CP64" s="7"/>
      <c r="CQ64" s="7"/>
      <c r="CR64" s="7"/>
      <c r="CS64" s="7"/>
      <c r="CT64" s="7"/>
      <c r="CU64" s="9"/>
      <c r="CV64" s="10"/>
      <c r="CW64" s="7"/>
      <c r="CX64" s="7"/>
      <c r="CY64" s="7"/>
      <c r="CZ64" s="7"/>
      <c r="DA64" s="7"/>
      <c r="DB64" s="9"/>
      <c r="DC64" s="10"/>
      <c r="DD64" s="16"/>
      <c r="DE64" s="34"/>
      <c r="DF64" s="7"/>
      <c r="DG64" s="10"/>
      <c r="DH64" s="7"/>
      <c r="DI64" s="9"/>
      <c r="DJ64" s="10"/>
      <c r="DK64" s="7"/>
      <c r="DL64" s="7"/>
      <c r="DM64" s="7"/>
      <c r="DN64" s="7"/>
      <c r="DO64" s="7"/>
      <c r="DP64" s="9"/>
      <c r="DQ64" s="10"/>
      <c r="DR64" s="7"/>
      <c r="DS64" s="7"/>
      <c r="DT64" s="7"/>
      <c r="DU64" s="7"/>
      <c r="DV64" s="7"/>
      <c r="DW64" s="9"/>
      <c r="DX64" s="10"/>
      <c r="DY64" s="66"/>
      <c r="DZ64" s="66"/>
      <c r="EA64" s="66"/>
      <c r="EB64" s="66"/>
      <c r="EC64" s="66"/>
      <c r="ED64" s="9"/>
      <c r="EE64" s="10"/>
      <c r="EF64" s="66"/>
      <c r="EG64" s="66"/>
      <c r="EH64" s="16"/>
      <c r="EI64" s="34"/>
      <c r="EJ64" s="7"/>
      <c r="EK64" s="9"/>
      <c r="EL64" s="10"/>
      <c r="EM64" s="7"/>
      <c r="EN64" s="7"/>
      <c r="EO64" s="7"/>
      <c r="EP64" s="7"/>
      <c r="EQ64" s="7"/>
      <c r="ER64" s="9"/>
      <c r="ES64" s="10"/>
      <c r="ET64" s="7"/>
      <c r="EU64" s="7"/>
      <c r="EV64" s="7"/>
      <c r="EW64" s="7"/>
      <c r="EX64" s="7"/>
      <c r="EY64" s="9"/>
      <c r="EZ64" s="10"/>
      <c r="FA64" s="7"/>
      <c r="FB64" s="7"/>
      <c r="FC64" s="7"/>
      <c r="FD64" s="7"/>
      <c r="FE64" s="7"/>
      <c r="FF64" s="9"/>
      <c r="FG64" s="10"/>
      <c r="FH64" s="7"/>
      <c r="FI64" s="7"/>
      <c r="FJ64" s="7"/>
      <c r="FK64" s="7"/>
      <c r="FL64" s="7"/>
      <c r="FM64" s="97"/>
      <c r="FN64" s="100"/>
      <c r="FO64" s="7"/>
      <c r="FP64" s="7"/>
      <c r="FQ64" s="7"/>
      <c r="FR64" s="7"/>
      <c r="FS64" s="7"/>
      <c r="FT64" s="9"/>
      <c r="FU64" s="10"/>
      <c r="FV64" s="7"/>
      <c r="FW64" s="7"/>
      <c r="FX64" s="7"/>
      <c r="FY64" s="7"/>
      <c r="FZ64" s="7"/>
      <c r="GA64" s="9"/>
      <c r="GB64" s="10"/>
      <c r="GC64" s="7"/>
      <c r="GD64" s="7"/>
      <c r="GE64" s="7"/>
      <c r="GF64" s="7"/>
      <c r="GG64" s="7"/>
      <c r="GH64" s="9"/>
      <c r="GI64" s="10"/>
      <c r="GJ64" s="7"/>
      <c r="GK64" s="7"/>
      <c r="GL64" s="7"/>
      <c r="GM64" s="7"/>
      <c r="GN64" s="7"/>
      <c r="GO64" s="9"/>
      <c r="GP64" s="10"/>
      <c r="GQ64" s="7"/>
      <c r="GR64" s="16"/>
      <c r="GS64" s="34"/>
      <c r="GT64" s="7"/>
      <c r="GU64" s="7"/>
      <c r="GV64" s="9"/>
      <c r="GW64" s="10"/>
      <c r="GX64" s="7"/>
      <c r="GY64" s="7"/>
      <c r="GZ64" s="7"/>
      <c r="HA64" s="7"/>
      <c r="HB64" s="7"/>
      <c r="HC64" s="9"/>
      <c r="HD64" s="10"/>
      <c r="HE64" s="7"/>
      <c r="HF64" s="7"/>
      <c r="HG64" s="7"/>
      <c r="HH64" s="7"/>
      <c r="HI64" s="7"/>
      <c r="HJ64" s="9"/>
      <c r="HK64" s="10"/>
      <c r="HL64" s="7"/>
      <c r="HM64" s="7"/>
      <c r="HN64" s="7"/>
      <c r="HO64" s="7"/>
      <c r="HP64" s="7"/>
      <c r="HQ64" s="9"/>
      <c r="HR64" s="10"/>
      <c r="HS64" s="7"/>
      <c r="HT64" s="7"/>
      <c r="HU64" s="7"/>
      <c r="HV64" s="16"/>
      <c r="HW64" s="34"/>
      <c r="HX64" s="9"/>
      <c r="HY64" s="103"/>
    </row>
    <row r="65" spans="1:233" s="2" customFormat="1" x14ac:dyDescent="0.3">
      <c r="A65" s="43" t="s">
        <v>49</v>
      </c>
      <c r="B65" s="26" t="s">
        <v>50</v>
      </c>
      <c r="C65" s="8"/>
      <c r="D65" s="8"/>
      <c r="E65" s="6">
        <f>136.8707+24.8497+44.3745+32.7226+37.1695+46.6754+27.0171+46.6754</f>
        <v>396.35489999999999</v>
      </c>
      <c r="F65" s="6" t="s">
        <v>10</v>
      </c>
      <c r="G65" s="6">
        <v>9.5</v>
      </c>
      <c r="H65" s="6">
        <f>E65/G65</f>
        <v>41.721568421052631</v>
      </c>
      <c r="I65" s="6" t="s">
        <v>15</v>
      </c>
      <c r="J65" s="6">
        <v>2</v>
      </c>
      <c r="K65" s="6" t="s">
        <v>19</v>
      </c>
      <c r="L65" s="6">
        <f t="shared" si="141"/>
        <v>20.860784210526315</v>
      </c>
      <c r="M65" s="6" t="s">
        <v>20</v>
      </c>
      <c r="N65" s="25">
        <f t="shared" si="142"/>
        <v>20.860784210526315</v>
      </c>
      <c r="O65" s="44" t="s">
        <v>21</v>
      </c>
      <c r="P65" s="8"/>
      <c r="Q65" s="35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17"/>
      <c r="AV65" s="35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17"/>
      <c r="BZ65" s="35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17"/>
      <c r="DE65" s="35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17"/>
      <c r="EI65" s="35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17"/>
      <c r="FN65" s="35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17"/>
      <c r="GS65" s="35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17"/>
      <c r="HW65" s="35"/>
      <c r="HX65" s="8"/>
      <c r="HY65" s="17"/>
    </row>
    <row r="66" spans="1:233" x14ac:dyDescent="0.3">
      <c r="A66" s="41"/>
      <c r="B66" s="11" t="s">
        <v>72</v>
      </c>
      <c r="C66" s="7"/>
      <c r="D66" s="7"/>
      <c r="E66" s="5"/>
      <c r="F66" s="5"/>
      <c r="G66" s="5"/>
      <c r="H66" s="5"/>
      <c r="I66" s="5"/>
      <c r="J66" s="5"/>
      <c r="K66" s="5"/>
      <c r="L66" s="5"/>
      <c r="M66" s="5"/>
      <c r="N66" s="24">
        <f>0.45*N65</f>
        <v>9.3873528947368428</v>
      </c>
      <c r="O66" s="42" t="s">
        <v>21</v>
      </c>
      <c r="P66" s="7"/>
      <c r="Q66" s="34"/>
      <c r="R66" s="7"/>
      <c r="S66" s="7"/>
      <c r="T66" s="7"/>
      <c r="U66" s="7"/>
      <c r="V66" s="9"/>
      <c r="W66" s="10"/>
      <c r="X66" s="8"/>
      <c r="Y66" s="7"/>
      <c r="Z66" s="7"/>
      <c r="AA66" s="7"/>
      <c r="AB66" s="7"/>
      <c r="AC66" s="9"/>
      <c r="AD66" s="10"/>
      <c r="AE66" s="7"/>
      <c r="AF66" s="7"/>
      <c r="AG66" s="7"/>
      <c r="AH66" s="7"/>
      <c r="AI66" s="7"/>
      <c r="AJ66" s="9"/>
      <c r="AK66" s="10"/>
      <c r="AL66" s="7"/>
      <c r="AM66" s="7"/>
      <c r="AN66" s="7"/>
      <c r="AO66" s="7"/>
      <c r="AP66" s="7"/>
      <c r="AQ66" s="9"/>
      <c r="AR66" s="10"/>
      <c r="AS66" s="7"/>
      <c r="AT66" s="7"/>
      <c r="AU66" s="16"/>
      <c r="AV66" s="34"/>
      <c r="AW66" s="7"/>
      <c r="AX66" s="9"/>
      <c r="AY66" s="10"/>
      <c r="AZ66" s="7"/>
      <c r="BA66" s="7"/>
      <c r="BB66" s="7"/>
      <c r="BC66" s="7"/>
      <c r="BD66" s="7"/>
      <c r="BE66" s="9"/>
      <c r="BF66" s="10"/>
      <c r="BG66" s="7"/>
      <c r="BH66" s="7"/>
      <c r="BI66" s="7"/>
      <c r="BJ66" s="7"/>
      <c r="BK66" s="7"/>
      <c r="BL66" s="9"/>
      <c r="BM66" s="10"/>
      <c r="BN66" s="7"/>
      <c r="BO66" s="7"/>
      <c r="BP66" s="7"/>
      <c r="BQ66" s="7"/>
      <c r="BR66" s="7"/>
      <c r="BS66" s="9"/>
      <c r="BT66" s="10"/>
      <c r="BU66" s="7"/>
      <c r="BV66" s="7"/>
      <c r="BW66" s="7"/>
      <c r="BX66" s="7"/>
      <c r="BY66" s="16"/>
      <c r="BZ66" s="86"/>
      <c r="CA66" s="10"/>
      <c r="CB66" s="10"/>
      <c r="CC66" s="60"/>
      <c r="CD66" s="60"/>
      <c r="CE66" s="60"/>
      <c r="CF66" s="60"/>
      <c r="CG66" s="9"/>
      <c r="CH66" s="10"/>
      <c r="CI66" s="60"/>
      <c r="CJ66" s="60"/>
      <c r="CK66" s="60"/>
      <c r="CL66" s="60"/>
      <c r="CM66" s="60"/>
      <c r="CN66" s="9"/>
      <c r="CO66" s="10"/>
      <c r="CP66" s="7"/>
      <c r="CQ66" s="7"/>
      <c r="CR66" s="7"/>
      <c r="CS66" s="7"/>
      <c r="CT66" s="7"/>
      <c r="CU66" s="9"/>
      <c r="CV66" s="10"/>
      <c r="CW66" s="7"/>
      <c r="CX66" s="7"/>
      <c r="CY66" s="7"/>
      <c r="CZ66" s="7"/>
      <c r="DA66" s="7"/>
      <c r="DB66" s="9"/>
      <c r="DC66" s="10"/>
      <c r="DD66" s="16"/>
      <c r="DE66" s="34"/>
      <c r="DF66" s="7"/>
      <c r="DG66" s="10"/>
      <c r="DH66" s="7"/>
      <c r="DI66" s="9"/>
      <c r="DJ66" s="10"/>
      <c r="DK66" s="7"/>
      <c r="DL66" s="7"/>
      <c r="DM66" s="7"/>
      <c r="DN66" s="7"/>
      <c r="DO66" s="7"/>
      <c r="DP66" s="9"/>
      <c r="DQ66" s="10"/>
      <c r="DR66" s="7"/>
      <c r="DS66" s="7"/>
      <c r="DT66" s="7"/>
      <c r="DU66" s="7"/>
      <c r="DV66" s="7"/>
      <c r="DW66" s="9"/>
      <c r="DX66" s="10"/>
      <c r="DY66" s="7"/>
      <c r="DZ66" s="7"/>
      <c r="EA66" s="7"/>
      <c r="EB66" s="7"/>
      <c r="EC66" s="7"/>
      <c r="ED66" s="9"/>
      <c r="EE66" s="10"/>
      <c r="EF66" s="7"/>
      <c r="EG66" s="7"/>
      <c r="EH66" s="16"/>
      <c r="EI66" s="34"/>
      <c r="EJ66" s="7"/>
      <c r="EK66" s="9"/>
      <c r="EL66" s="10"/>
      <c r="EM66" s="7"/>
      <c r="EN66" s="7"/>
      <c r="EO66" s="7"/>
      <c r="EP66" s="7"/>
      <c r="EQ66" s="7"/>
      <c r="ER66" s="9"/>
      <c r="ES66" s="10"/>
      <c r="ET66" s="7"/>
      <c r="EU66" s="7"/>
      <c r="EV66" s="7"/>
      <c r="EW66" s="7"/>
      <c r="EX66" s="7"/>
      <c r="EY66" s="9"/>
      <c r="EZ66" s="10"/>
      <c r="FA66" s="7"/>
      <c r="FB66" s="7"/>
      <c r="FC66" s="7"/>
      <c r="FD66" s="7"/>
      <c r="FE66" s="7"/>
      <c r="FF66" s="9"/>
      <c r="FG66" s="10"/>
      <c r="FH66" s="7"/>
      <c r="FI66" s="7"/>
      <c r="FJ66" s="7"/>
      <c r="FK66" s="7"/>
      <c r="FL66" s="7"/>
      <c r="FM66" s="97"/>
      <c r="FN66" s="100"/>
      <c r="FO66" s="7"/>
      <c r="FP66" s="7"/>
      <c r="FQ66" s="7"/>
      <c r="FR66" s="7"/>
      <c r="FS66" s="7"/>
      <c r="FT66" s="9"/>
      <c r="FU66" s="10"/>
      <c r="FV66" s="7"/>
      <c r="FW66" s="7"/>
      <c r="FX66" s="7"/>
      <c r="FY66" s="7"/>
      <c r="FZ66" s="7"/>
      <c r="GA66" s="9"/>
      <c r="GB66" s="10"/>
      <c r="GC66" s="7"/>
      <c r="GD66" s="7"/>
      <c r="GE66" s="7"/>
      <c r="GF66" s="7"/>
      <c r="GG66" s="7"/>
      <c r="GH66" s="9"/>
      <c r="GI66" s="10"/>
      <c r="GJ66" s="7"/>
      <c r="GK66" s="7"/>
      <c r="GL66" s="7"/>
      <c r="GM66" s="7"/>
      <c r="GN66" s="7"/>
      <c r="GO66" s="9"/>
      <c r="GP66" s="10"/>
      <c r="GQ66" s="7"/>
      <c r="GR66" s="16"/>
      <c r="GS66" s="34"/>
      <c r="GT66" s="7"/>
      <c r="GU66" s="7"/>
      <c r="GV66" s="9"/>
      <c r="GW66" s="10"/>
      <c r="GX66" s="7"/>
      <c r="GY66" s="7"/>
      <c r="GZ66" s="7"/>
      <c r="HA66" s="7"/>
      <c r="HB66" s="7"/>
      <c r="HC66" s="9"/>
      <c r="HD66" s="10"/>
      <c r="HE66" s="7"/>
      <c r="HF66" s="7"/>
      <c r="HG66" s="7"/>
      <c r="HH66" s="7"/>
      <c r="HI66" s="7"/>
      <c r="HJ66" s="9"/>
      <c r="HK66" s="10"/>
      <c r="HL66" s="7"/>
      <c r="HM66" s="7"/>
      <c r="HN66" s="7"/>
      <c r="HO66" s="7"/>
      <c r="HP66" s="7"/>
      <c r="HQ66" s="9"/>
      <c r="HR66" s="10"/>
      <c r="HS66" s="7"/>
      <c r="HT66" s="7"/>
      <c r="HU66" s="7"/>
      <c r="HV66" s="16"/>
      <c r="HW66" s="34"/>
      <c r="HX66" s="9"/>
      <c r="HY66" s="103"/>
    </row>
    <row r="67" spans="1:233" x14ac:dyDescent="0.3">
      <c r="A67" s="41"/>
      <c r="B67" s="11" t="s">
        <v>73</v>
      </c>
      <c r="C67" s="7"/>
      <c r="D67" s="7"/>
      <c r="E67" s="5"/>
      <c r="F67" s="5"/>
      <c r="G67" s="5"/>
      <c r="H67" s="5"/>
      <c r="I67" s="5"/>
      <c r="J67" s="5"/>
      <c r="K67" s="5"/>
      <c r="L67" s="5"/>
      <c r="M67" s="5"/>
      <c r="N67" s="24">
        <f>0.3*N65</f>
        <v>6.2582352631578946</v>
      </c>
      <c r="O67" s="42" t="s">
        <v>21</v>
      </c>
      <c r="P67" s="7"/>
      <c r="Q67" s="34"/>
      <c r="R67" s="7"/>
      <c r="S67" s="7"/>
      <c r="T67" s="7"/>
      <c r="U67" s="7"/>
      <c r="V67" s="9"/>
      <c r="W67" s="10"/>
      <c r="X67" s="8"/>
      <c r="Y67" s="7"/>
      <c r="Z67" s="7"/>
      <c r="AA67" s="7"/>
      <c r="AB67" s="7"/>
      <c r="AC67" s="9"/>
      <c r="AD67" s="10"/>
      <c r="AE67" s="7"/>
      <c r="AF67" s="7"/>
      <c r="AG67" s="7"/>
      <c r="AH67" s="7"/>
      <c r="AI67" s="7"/>
      <c r="AJ67" s="9"/>
      <c r="AK67" s="10"/>
      <c r="AL67" s="7"/>
      <c r="AM67" s="7"/>
      <c r="AN67" s="7"/>
      <c r="AO67" s="7"/>
      <c r="AP67" s="7"/>
      <c r="AQ67" s="9"/>
      <c r="AR67" s="10"/>
      <c r="AS67" s="7"/>
      <c r="AT67" s="7"/>
      <c r="AU67" s="16"/>
      <c r="AV67" s="34"/>
      <c r="AW67" s="7"/>
      <c r="AX67" s="9"/>
      <c r="AY67" s="10"/>
      <c r="AZ67" s="7"/>
      <c r="BA67" s="7"/>
      <c r="BB67" s="7"/>
      <c r="BC67" s="7"/>
      <c r="BD67" s="7"/>
      <c r="BE67" s="9"/>
      <c r="BF67" s="10"/>
      <c r="BG67" s="7"/>
      <c r="BH67" s="7"/>
      <c r="BI67" s="7"/>
      <c r="BJ67" s="7"/>
      <c r="BK67" s="7"/>
      <c r="BL67" s="9"/>
      <c r="BM67" s="10"/>
      <c r="BN67" s="7"/>
      <c r="BO67" s="7"/>
      <c r="BP67" s="7"/>
      <c r="BQ67" s="7"/>
      <c r="BR67" s="7"/>
      <c r="BS67" s="9"/>
      <c r="BT67" s="10"/>
      <c r="BU67" s="7"/>
      <c r="BV67" s="7"/>
      <c r="BW67" s="7"/>
      <c r="BX67" s="7"/>
      <c r="BY67" s="16"/>
      <c r="BZ67" s="86"/>
      <c r="CA67" s="10"/>
      <c r="CB67" s="10"/>
      <c r="CC67" s="7"/>
      <c r="CD67" s="7"/>
      <c r="CE67" s="7"/>
      <c r="CF67" s="7"/>
      <c r="CG67" s="9"/>
      <c r="CH67" s="10"/>
      <c r="CI67" s="7"/>
      <c r="CJ67" s="7"/>
      <c r="CK67" s="7"/>
      <c r="CL67" s="7"/>
      <c r="CM67" s="7"/>
      <c r="CN67" s="9"/>
      <c r="CO67" s="10"/>
      <c r="CP67" s="7"/>
      <c r="CQ67" s="7"/>
      <c r="CR67" s="7"/>
      <c r="CS67" s="7"/>
      <c r="CT67" s="7"/>
      <c r="CU67" s="9"/>
      <c r="CV67" s="10"/>
      <c r="CW67" s="7"/>
      <c r="CX67" s="7"/>
      <c r="CY67" s="7"/>
      <c r="CZ67" s="7"/>
      <c r="DA67" s="7"/>
      <c r="DB67" s="9"/>
      <c r="DC67" s="10"/>
      <c r="DD67" s="16"/>
      <c r="DE67" s="34"/>
      <c r="DF67" s="7"/>
      <c r="DG67" s="10"/>
      <c r="DH67" s="7"/>
      <c r="DI67" s="9"/>
      <c r="DJ67" s="10"/>
      <c r="DK67" s="7"/>
      <c r="DL67" s="7"/>
      <c r="DM67" s="7"/>
      <c r="DN67" s="7"/>
      <c r="DO67" s="7"/>
      <c r="DP67" s="9"/>
      <c r="DQ67" s="10"/>
      <c r="DR67" s="7"/>
      <c r="DS67" s="7"/>
      <c r="DT67" s="7"/>
      <c r="DU67" s="7"/>
      <c r="DV67" s="7"/>
      <c r="DW67" s="9"/>
      <c r="DX67" s="10"/>
      <c r="DY67" s="61"/>
      <c r="DZ67" s="61"/>
      <c r="EA67" s="61"/>
      <c r="EB67" s="61"/>
      <c r="EC67" s="61"/>
      <c r="ED67" s="9"/>
      <c r="EE67" s="10"/>
      <c r="EF67" s="61"/>
      <c r="EG67" s="7"/>
      <c r="EH67" s="16"/>
      <c r="EI67" s="34"/>
      <c r="EJ67" s="7"/>
      <c r="EK67" s="9"/>
      <c r="EL67" s="10"/>
      <c r="EM67" s="7"/>
      <c r="EN67" s="7"/>
      <c r="EO67" s="7"/>
      <c r="EP67" s="7"/>
      <c r="EQ67" s="7"/>
      <c r="ER67" s="9"/>
      <c r="ES67" s="10"/>
      <c r="ET67" s="7"/>
      <c r="EU67" s="7"/>
      <c r="EV67" s="7"/>
      <c r="EW67" s="7"/>
      <c r="EX67" s="7"/>
      <c r="EY67" s="9"/>
      <c r="EZ67" s="10"/>
      <c r="FA67" s="7"/>
      <c r="FB67" s="7"/>
      <c r="FC67" s="7"/>
      <c r="FD67" s="7"/>
      <c r="FE67" s="7"/>
      <c r="FF67" s="9"/>
      <c r="FG67" s="10"/>
      <c r="FH67" s="7"/>
      <c r="FI67" s="7"/>
      <c r="FJ67" s="7"/>
      <c r="FK67" s="7"/>
      <c r="FL67" s="7"/>
      <c r="FM67" s="97"/>
      <c r="FN67" s="100"/>
      <c r="FO67" s="7"/>
      <c r="FP67" s="7"/>
      <c r="FQ67" s="7"/>
      <c r="FR67" s="7"/>
      <c r="FS67" s="7"/>
      <c r="FT67" s="9"/>
      <c r="FU67" s="10"/>
      <c r="FV67" s="7"/>
      <c r="FW67" s="7"/>
      <c r="FX67" s="7"/>
      <c r="FY67" s="7"/>
      <c r="FZ67" s="7"/>
      <c r="GA67" s="9"/>
      <c r="GB67" s="10"/>
      <c r="GC67" s="7"/>
      <c r="GD67" s="7"/>
      <c r="GE67" s="7"/>
      <c r="GF67" s="7"/>
      <c r="GG67" s="7"/>
      <c r="GH67" s="9"/>
      <c r="GI67" s="10"/>
      <c r="GJ67" s="7"/>
      <c r="GK67" s="7"/>
      <c r="GL67" s="7"/>
      <c r="GM67" s="7"/>
      <c r="GN67" s="7"/>
      <c r="GO67" s="9"/>
      <c r="GP67" s="10"/>
      <c r="GQ67" s="7"/>
      <c r="GR67" s="16"/>
      <c r="GS67" s="34"/>
      <c r="GT67" s="7"/>
      <c r="GU67" s="7"/>
      <c r="GV67" s="9"/>
      <c r="GW67" s="10"/>
      <c r="GX67" s="7"/>
      <c r="GY67" s="7"/>
      <c r="GZ67" s="7"/>
      <c r="HA67" s="7"/>
      <c r="HB67" s="7"/>
      <c r="HC67" s="9"/>
      <c r="HD67" s="10"/>
      <c r="HE67" s="7"/>
      <c r="HF67" s="7"/>
      <c r="HG67" s="7"/>
      <c r="HH67" s="7"/>
      <c r="HI67" s="7"/>
      <c r="HJ67" s="9"/>
      <c r="HK67" s="10"/>
      <c r="HL67" s="7"/>
      <c r="HM67" s="7"/>
      <c r="HN67" s="7"/>
      <c r="HO67" s="7"/>
      <c r="HP67" s="7"/>
      <c r="HQ67" s="9"/>
      <c r="HR67" s="10"/>
      <c r="HS67" s="7"/>
      <c r="HT67" s="7"/>
      <c r="HU67" s="7"/>
      <c r="HV67" s="16"/>
      <c r="HW67" s="34"/>
      <c r="HX67" s="9"/>
      <c r="HY67" s="103"/>
    </row>
    <row r="68" spans="1:233" x14ac:dyDescent="0.3">
      <c r="A68" s="41"/>
      <c r="B68" s="11" t="s">
        <v>74</v>
      </c>
      <c r="C68" s="7"/>
      <c r="D68" s="7"/>
      <c r="E68" s="5"/>
      <c r="F68" s="5"/>
      <c r="G68" s="5"/>
      <c r="H68" s="5"/>
      <c r="I68" s="5"/>
      <c r="J68" s="5"/>
      <c r="K68" s="5"/>
      <c r="L68" s="5"/>
      <c r="M68" s="5"/>
      <c r="N68" s="24">
        <f>0.25*N65</f>
        <v>5.2151960526315788</v>
      </c>
      <c r="O68" s="42" t="s">
        <v>21</v>
      </c>
      <c r="P68" s="7"/>
      <c r="Q68" s="34"/>
      <c r="R68" s="7"/>
      <c r="S68" s="7"/>
      <c r="T68" s="7"/>
      <c r="U68" s="7"/>
      <c r="V68" s="9"/>
      <c r="W68" s="10"/>
      <c r="X68" s="8"/>
      <c r="Y68" s="7"/>
      <c r="Z68" s="7"/>
      <c r="AA68" s="7"/>
      <c r="AB68" s="7"/>
      <c r="AC68" s="9"/>
      <c r="AD68" s="10"/>
      <c r="AE68" s="7"/>
      <c r="AF68" s="7"/>
      <c r="AG68" s="7"/>
      <c r="AH68" s="7"/>
      <c r="AI68" s="7"/>
      <c r="AJ68" s="9"/>
      <c r="AK68" s="10"/>
      <c r="AL68" s="7"/>
      <c r="AM68" s="7"/>
      <c r="AN68" s="7"/>
      <c r="AO68" s="7"/>
      <c r="AP68" s="7"/>
      <c r="AQ68" s="9"/>
      <c r="AR68" s="10"/>
      <c r="AS68" s="7"/>
      <c r="AT68" s="7"/>
      <c r="AU68" s="16"/>
      <c r="AV68" s="34"/>
      <c r="AW68" s="7"/>
      <c r="AX68" s="9"/>
      <c r="AY68" s="10"/>
      <c r="AZ68" s="7"/>
      <c r="BA68" s="7"/>
      <c r="BB68" s="7"/>
      <c r="BC68" s="7"/>
      <c r="BD68" s="7"/>
      <c r="BE68" s="9"/>
      <c r="BF68" s="10"/>
      <c r="BG68" s="7"/>
      <c r="BH68" s="7"/>
      <c r="BI68" s="7"/>
      <c r="BJ68" s="7"/>
      <c r="BK68" s="7"/>
      <c r="BL68" s="9"/>
      <c r="BM68" s="10"/>
      <c r="BN68" s="7"/>
      <c r="BO68" s="7"/>
      <c r="BP68" s="7"/>
      <c r="BQ68" s="7"/>
      <c r="BR68" s="7"/>
      <c r="BS68" s="9"/>
      <c r="BT68" s="10"/>
      <c r="BU68" s="7"/>
      <c r="BV68" s="7"/>
      <c r="BW68" s="7"/>
      <c r="BX68" s="7"/>
      <c r="BY68" s="16"/>
      <c r="BZ68" s="86"/>
      <c r="CA68" s="10"/>
      <c r="CB68" s="10"/>
      <c r="CC68" s="7"/>
      <c r="CD68" s="7"/>
      <c r="CE68" s="7"/>
      <c r="CF68" s="7"/>
      <c r="CG68" s="9"/>
      <c r="CH68" s="10"/>
      <c r="CI68" s="7"/>
      <c r="CJ68" s="7"/>
      <c r="CK68" s="7"/>
      <c r="CL68" s="7"/>
      <c r="CM68" s="7"/>
      <c r="CN68" s="9"/>
      <c r="CO68" s="10"/>
      <c r="CP68" s="7"/>
      <c r="CQ68" s="7"/>
      <c r="CR68" s="7"/>
      <c r="CS68" s="7"/>
      <c r="CT68" s="7"/>
      <c r="CU68" s="9"/>
      <c r="CV68" s="10"/>
      <c r="CW68" s="7"/>
      <c r="CX68" s="7"/>
      <c r="CY68" s="7"/>
      <c r="CZ68" s="7"/>
      <c r="DA68" s="7"/>
      <c r="DB68" s="9"/>
      <c r="DC68" s="10"/>
      <c r="DD68" s="16"/>
      <c r="DE68" s="34"/>
      <c r="DF68" s="7"/>
      <c r="DG68" s="10"/>
      <c r="DH68" s="7"/>
      <c r="DI68" s="9"/>
      <c r="DJ68" s="10"/>
      <c r="DK68" s="7"/>
      <c r="DL68" s="7"/>
      <c r="DM68" s="7"/>
      <c r="DN68" s="7"/>
      <c r="DO68" s="7"/>
      <c r="DP68" s="9"/>
      <c r="DQ68" s="10"/>
      <c r="DR68" s="7"/>
      <c r="DS68" s="7"/>
      <c r="DT68" s="7"/>
      <c r="DU68" s="7"/>
      <c r="DV68" s="7"/>
      <c r="DW68" s="9"/>
      <c r="DX68" s="10"/>
      <c r="DY68" s="7"/>
      <c r="DZ68" s="7"/>
      <c r="EA68" s="7"/>
      <c r="EB68" s="7"/>
      <c r="EC68" s="7"/>
      <c r="ED68" s="9"/>
      <c r="EE68" s="10"/>
      <c r="EF68" s="7"/>
      <c r="EG68" s="7"/>
      <c r="EH68" s="16"/>
      <c r="EI68" s="34"/>
      <c r="EJ68" s="7"/>
      <c r="EK68" s="9"/>
      <c r="EL68" s="10"/>
      <c r="EM68" s="7"/>
      <c r="EN68" s="7"/>
      <c r="EO68" s="7"/>
      <c r="EP68" s="7"/>
      <c r="EQ68" s="7"/>
      <c r="ER68" s="9"/>
      <c r="ES68" s="10"/>
      <c r="ET68" s="7"/>
      <c r="EU68" s="7"/>
      <c r="EV68" s="7"/>
      <c r="EW68" s="7"/>
      <c r="EX68" s="7"/>
      <c r="EY68" s="9"/>
      <c r="EZ68" s="10"/>
      <c r="FA68" s="7"/>
      <c r="FB68" s="7"/>
      <c r="FC68" s="7"/>
      <c r="FD68" s="7"/>
      <c r="FE68" s="7"/>
      <c r="FF68" s="9"/>
      <c r="FG68" s="10"/>
      <c r="FH68" s="7"/>
      <c r="FI68" s="7"/>
      <c r="FJ68" s="7"/>
      <c r="FK68" s="7"/>
      <c r="FL68" s="7"/>
      <c r="FM68" s="97"/>
      <c r="FN68" s="100"/>
      <c r="FO68" s="62"/>
      <c r="FP68" s="62"/>
      <c r="FQ68" s="62"/>
      <c r="FR68" s="62"/>
      <c r="FS68" s="62"/>
      <c r="FT68" s="9"/>
      <c r="FU68" s="10"/>
      <c r="FV68" s="7"/>
      <c r="FW68" s="7"/>
      <c r="FX68" s="7"/>
      <c r="FY68" s="7"/>
      <c r="FZ68" s="7"/>
      <c r="GA68" s="9"/>
      <c r="GB68" s="10"/>
      <c r="GC68" s="7"/>
      <c r="GD68" s="7"/>
      <c r="GE68" s="7"/>
      <c r="GF68" s="7"/>
      <c r="GG68" s="7"/>
      <c r="GH68" s="9"/>
      <c r="GI68" s="10"/>
      <c r="GJ68" s="7"/>
      <c r="GK68" s="7"/>
      <c r="GL68" s="7"/>
      <c r="GM68" s="7"/>
      <c r="GN68" s="7"/>
      <c r="GO68" s="9"/>
      <c r="GP68" s="10"/>
      <c r="GQ68" s="7"/>
      <c r="GR68" s="16"/>
      <c r="GS68" s="34"/>
      <c r="GT68" s="7"/>
      <c r="GU68" s="7"/>
      <c r="GV68" s="9"/>
      <c r="GW68" s="10"/>
      <c r="GX68" s="7"/>
      <c r="GY68" s="7"/>
      <c r="GZ68" s="7"/>
      <c r="HA68" s="7"/>
      <c r="HB68" s="7"/>
      <c r="HC68" s="9"/>
      <c r="HD68" s="10"/>
      <c r="HE68" s="7"/>
      <c r="HF68" s="7"/>
      <c r="HG68" s="7"/>
      <c r="HH68" s="7"/>
      <c r="HI68" s="7"/>
      <c r="HJ68" s="9"/>
      <c r="HK68" s="10"/>
      <c r="HL68" s="7"/>
      <c r="HM68" s="7"/>
      <c r="HN68" s="7"/>
      <c r="HO68" s="7"/>
      <c r="HP68" s="7"/>
      <c r="HQ68" s="9"/>
      <c r="HR68" s="10"/>
      <c r="HS68" s="7"/>
      <c r="HT68" s="7"/>
      <c r="HU68" s="7"/>
      <c r="HV68" s="16"/>
      <c r="HW68" s="34"/>
      <c r="HX68" s="9"/>
      <c r="HY68" s="103"/>
    </row>
    <row r="69" spans="1:233" x14ac:dyDescent="0.3">
      <c r="A69" s="41" t="s">
        <v>51</v>
      </c>
      <c r="B69" s="26" t="s">
        <v>52</v>
      </c>
      <c r="C69" s="7"/>
      <c r="D69" s="7"/>
      <c r="E69" s="5">
        <f>9.5105+5.1832</f>
        <v>14.6937</v>
      </c>
      <c r="F69" s="5" t="s">
        <v>10</v>
      </c>
      <c r="G69" s="5">
        <v>9.5</v>
      </c>
      <c r="H69" s="5">
        <f t="shared" ref="H69:H75" si="143">E69/G69</f>
        <v>1.5467052631578948</v>
      </c>
      <c r="I69" s="5" t="s">
        <v>15</v>
      </c>
      <c r="J69" s="5">
        <v>2</v>
      </c>
      <c r="K69" s="5" t="s">
        <v>19</v>
      </c>
      <c r="L69" s="5">
        <f t="shared" si="141"/>
        <v>0.7733526315789474</v>
      </c>
      <c r="M69" s="5" t="s">
        <v>20</v>
      </c>
      <c r="N69" s="24">
        <f t="shared" si="142"/>
        <v>0.7733526315789474</v>
      </c>
      <c r="O69" s="42" t="s">
        <v>21</v>
      </c>
      <c r="P69" s="7"/>
      <c r="Q69" s="34"/>
      <c r="R69" s="7"/>
      <c r="S69" s="7"/>
      <c r="T69" s="7"/>
      <c r="U69" s="7"/>
      <c r="V69" s="9"/>
      <c r="W69" s="10"/>
      <c r="X69" s="8"/>
      <c r="Y69" s="7"/>
      <c r="Z69" s="7"/>
      <c r="AA69" s="7"/>
      <c r="AB69" s="7"/>
      <c r="AC69" s="9"/>
      <c r="AD69" s="10"/>
      <c r="AE69" s="7"/>
      <c r="AF69" s="7"/>
      <c r="AG69" s="7"/>
      <c r="AH69" s="7"/>
      <c r="AI69" s="7"/>
      <c r="AJ69" s="9"/>
      <c r="AK69" s="10"/>
      <c r="AL69" s="7"/>
      <c r="AM69" s="7"/>
      <c r="AN69" s="7"/>
      <c r="AO69" s="7"/>
      <c r="AP69" s="7"/>
      <c r="AQ69" s="9"/>
      <c r="AR69" s="10"/>
      <c r="AS69" s="7"/>
      <c r="AT69" s="7"/>
      <c r="AU69" s="16"/>
      <c r="AV69" s="34"/>
      <c r="AW69" s="7"/>
      <c r="AX69" s="9"/>
      <c r="AY69" s="10"/>
      <c r="AZ69" s="7"/>
      <c r="BA69" s="7"/>
      <c r="BB69" s="7"/>
      <c r="BC69" s="7"/>
      <c r="BD69" s="7"/>
      <c r="BE69" s="9"/>
      <c r="BF69" s="10"/>
      <c r="BG69" s="7"/>
      <c r="BH69" s="7"/>
      <c r="BI69" s="7"/>
      <c r="BJ69" s="7"/>
      <c r="BK69" s="7"/>
      <c r="BL69" s="9"/>
      <c r="BM69" s="10"/>
      <c r="BN69" s="7"/>
      <c r="BO69" s="7"/>
      <c r="BP69" s="7"/>
      <c r="BQ69" s="7"/>
      <c r="BR69" s="7"/>
      <c r="BS69" s="9"/>
      <c r="BT69" s="10"/>
      <c r="BU69" s="7"/>
      <c r="BV69" s="7"/>
      <c r="BW69" s="7"/>
      <c r="BX69" s="7"/>
      <c r="BY69" s="16"/>
      <c r="BZ69" s="86"/>
      <c r="CA69" s="10"/>
      <c r="CB69" s="10"/>
      <c r="CC69" s="7"/>
      <c r="CD69" s="7"/>
      <c r="CE69" s="7"/>
      <c r="CF69" s="7"/>
      <c r="CG69" s="9"/>
      <c r="CH69" s="10"/>
      <c r="CI69" s="7"/>
      <c r="CJ69" s="7"/>
      <c r="CK69" s="7"/>
      <c r="CL69" s="7"/>
      <c r="CM69" s="7"/>
      <c r="CN69" s="9"/>
      <c r="CO69" s="10"/>
      <c r="CP69" s="7"/>
      <c r="CQ69" s="7"/>
      <c r="CR69" s="7"/>
      <c r="CS69" s="7"/>
      <c r="CT69" s="7"/>
      <c r="CU69" s="9"/>
      <c r="CV69" s="10"/>
      <c r="CW69" s="7"/>
      <c r="CX69" s="7"/>
      <c r="CY69" s="7"/>
      <c r="CZ69" s="7"/>
      <c r="DA69" s="7"/>
      <c r="DB69" s="9"/>
      <c r="DC69" s="10"/>
      <c r="DD69" s="16"/>
      <c r="DE69" s="34"/>
      <c r="DF69" s="7"/>
      <c r="DG69" s="10"/>
      <c r="DH69" s="7"/>
      <c r="DI69" s="9"/>
      <c r="DJ69" s="10"/>
      <c r="DK69" s="7"/>
      <c r="DL69" s="7"/>
      <c r="DM69" s="7"/>
      <c r="DN69" s="7"/>
      <c r="DO69" s="7"/>
      <c r="DP69" s="9"/>
      <c r="DQ69" s="10"/>
      <c r="DR69" s="7"/>
      <c r="DS69" s="7"/>
      <c r="DT69" s="7"/>
      <c r="DU69" s="7"/>
      <c r="DV69" s="7"/>
      <c r="DW69" s="9"/>
      <c r="DX69" s="10"/>
      <c r="DY69" s="7"/>
      <c r="DZ69" s="7"/>
      <c r="EA69" s="7"/>
      <c r="EB69" s="7"/>
      <c r="EC69" s="7"/>
      <c r="ED69" s="9"/>
      <c r="EE69" s="10"/>
      <c r="EF69" s="7"/>
      <c r="EG69" s="7"/>
      <c r="EH69" s="93"/>
      <c r="EI69" s="34"/>
      <c r="EJ69" s="7"/>
      <c r="EK69" s="9"/>
      <c r="EL69" s="10"/>
      <c r="EM69" s="7"/>
      <c r="EN69" s="7"/>
      <c r="EO69" s="7"/>
      <c r="EP69" s="7"/>
      <c r="EQ69" s="7"/>
      <c r="ER69" s="9"/>
      <c r="ES69" s="10"/>
      <c r="ET69" s="7"/>
      <c r="EU69" s="7"/>
      <c r="EV69" s="7"/>
      <c r="EW69" s="7"/>
      <c r="EX69" s="7"/>
      <c r="EY69" s="9"/>
      <c r="EZ69" s="10"/>
      <c r="FA69" s="7"/>
      <c r="FB69" s="7"/>
      <c r="FC69" s="7"/>
      <c r="FD69" s="7"/>
      <c r="FE69" s="7"/>
      <c r="FF69" s="9"/>
      <c r="FG69" s="10"/>
      <c r="FH69" s="7"/>
      <c r="FI69" s="7"/>
      <c r="FJ69" s="7"/>
      <c r="FK69" s="7"/>
      <c r="FL69" s="7"/>
      <c r="FM69" s="97"/>
      <c r="FN69" s="100"/>
      <c r="FO69" s="7"/>
      <c r="FP69" s="7"/>
      <c r="FQ69" s="7"/>
      <c r="FR69" s="7"/>
      <c r="FS69" s="7"/>
      <c r="FT69" s="9"/>
      <c r="FU69" s="10"/>
      <c r="FV69" s="7"/>
      <c r="FW69" s="7"/>
      <c r="FX69" s="7"/>
      <c r="FY69" s="7"/>
      <c r="FZ69" s="7"/>
      <c r="GA69" s="9"/>
      <c r="GB69" s="10"/>
      <c r="GC69" s="7"/>
      <c r="GD69" s="7"/>
      <c r="GE69" s="7"/>
      <c r="GF69" s="7"/>
      <c r="GG69" s="7"/>
      <c r="GH69" s="9"/>
      <c r="GI69" s="10"/>
      <c r="GJ69" s="7"/>
      <c r="GK69" s="7"/>
      <c r="GL69" s="7"/>
      <c r="GM69" s="7"/>
      <c r="GN69" s="7"/>
      <c r="GO69" s="9"/>
      <c r="GP69" s="10"/>
      <c r="GQ69" s="7"/>
      <c r="GR69" s="16"/>
      <c r="GS69" s="34"/>
      <c r="GT69" s="7"/>
      <c r="GU69" s="7"/>
      <c r="GV69" s="9"/>
      <c r="GW69" s="10"/>
      <c r="GX69" s="7"/>
      <c r="GY69" s="7"/>
      <c r="GZ69" s="7"/>
      <c r="HA69" s="7"/>
      <c r="HB69" s="7"/>
      <c r="HC69" s="9"/>
      <c r="HD69" s="10"/>
      <c r="HE69" s="7"/>
      <c r="HF69" s="7"/>
      <c r="HG69" s="7"/>
      <c r="HH69" s="7"/>
      <c r="HI69" s="7"/>
      <c r="HJ69" s="9"/>
      <c r="HK69" s="10"/>
      <c r="HL69" s="7"/>
      <c r="HM69" s="7"/>
      <c r="HN69" s="7"/>
      <c r="HO69" s="7"/>
      <c r="HP69" s="7"/>
      <c r="HQ69" s="9"/>
      <c r="HR69" s="10"/>
      <c r="HS69" s="7"/>
      <c r="HT69" s="7"/>
      <c r="HU69" s="7"/>
      <c r="HV69" s="16"/>
      <c r="HW69" s="34"/>
      <c r="HX69" s="9"/>
      <c r="HY69" s="103"/>
    </row>
    <row r="70" spans="1:233" x14ac:dyDescent="0.3">
      <c r="A70" s="41" t="s">
        <v>53</v>
      </c>
      <c r="B70" s="26" t="s">
        <v>54</v>
      </c>
      <c r="C70" s="7"/>
      <c r="D70" s="7"/>
      <c r="E70" s="5"/>
      <c r="F70" s="5" t="s">
        <v>10</v>
      </c>
      <c r="G70" s="5">
        <v>9.5</v>
      </c>
      <c r="H70" s="5">
        <f t="shared" si="143"/>
        <v>0</v>
      </c>
      <c r="I70" s="5" t="s">
        <v>15</v>
      </c>
      <c r="J70" s="5">
        <v>2</v>
      </c>
      <c r="K70" s="5" t="s">
        <v>19</v>
      </c>
      <c r="L70" s="5">
        <f t="shared" si="141"/>
        <v>0</v>
      </c>
      <c r="M70" s="5" t="s">
        <v>20</v>
      </c>
      <c r="N70" s="24">
        <v>1</v>
      </c>
      <c r="O70" s="42" t="s">
        <v>21</v>
      </c>
      <c r="P70" s="7"/>
      <c r="Q70" s="34"/>
      <c r="R70" s="7"/>
      <c r="S70" s="7"/>
      <c r="T70" s="7"/>
      <c r="U70" s="7"/>
      <c r="V70" s="9"/>
      <c r="W70" s="10"/>
      <c r="X70" s="8"/>
      <c r="Y70" s="7"/>
      <c r="Z70" s="7"/>
      <c r="AA70" s="7"/>
      <c r="AB70" s="7"/>
      <c r="AC70" s="9"/>
      <c r="AD70" s="10"/>
      <c r="AE70" s="7"/>
      <c r="AF70" s="7"/>
      <c r="AG70" s="7"/>
      <c r="AH70" s="7"/>
      <c r="AI70" s="7"/>
      <c r="AJ70" s="9"/>
      <c r="AK70" s="10"/>
      <c r="AL70" s="7"/>
      <c r="AM70" s="7"/>
      <c r="AN70" s="7"/>
      <c r="AO70" s="7"/>
      <c r="AP70" s="7"/>
      <c r="AQ70" s="9"/>
      <c r="AR70" s="10"/>
      <c r="AS70" s="7"/>
      <c r="AT70" s="7"/>
      <c r="AU70" s="16"/>
      <c r="AV70" s="34"/>
      <c r="AW70" s="7"/>
      <c r="AX70" s="9"/>
      <c r="AY70" s="10"/>
      <c r="AZ70" s="7"/>
      <c r="BA70" s="7"/>
      <c r="BB70" s="7"/>
      <c r="BC70" s="7"/>
      <c r="BD70" s="7"/>
      <c r="BE70" s="9"/>
      <c r="BF70" s="10"/>
      <c r="BG70" s="7"/>
      <c r="BH70" s="7"/>
      <c r="BI70" s="7"/>
      <c r="BJ70" s="7"/>
      <c r="BK70" s="7"/>
      <c r="BL70" s="9"/>
      <c r="BM70" s="10"/>
      <c r="BN70" s="7"/>
      <c r="BO70" s="7"/>
      <c r="BP70" s="7"/>
      <c r="BQ70" s="7"/>
      <c r="BR70" s="7"/>
      <c r="BS70" s="9"/>
      <c r="BT70" s="10"/>
      <c r="BU70" s="7"/>
      <c r="BV70" s="7"/>
      <c r="BW70" s="7"/>
      <c r="BX70" s="7"/>
      <c r="BY70" s="16"/>
      <c r="BZ70" s="86"/>
      <c r="CA70" s="10"/>
      <c r="CB70" s="10"/>
      <c r="CC70" s="7"/>
      <c r="CD70" s="7"/>
      <c r="CE70" s="7"/>
      <c r="CF70" s="7"/>
      <c r="CG70" s="9"/>
      <c r="CH70" s="10"/>
      <c r="CI70" s="7"/>
      <c r="CJ70" s="7"/>
      <c r="CK70" s="7"/>
      <c r="CL70" s="7"/>
      <c r="CM70" s="7"/>
      <c r="CN70" s="9"/>
      <c r="CO70" s="10"/>
      <c r="CP70" s="7"/>
      <c r="CQ70" s="7"/>
      <c r="CR70" s="7"/>
      <c r="CS70" s="7"/>
      <c r="CT70" s="7"/>
      <c r="CU70" s="9"/>
      <c r="CV70" s="10"/>
      <c r="CW70" s="7"/>
      <c r="CX70" s="7"/>
      <c r="CY70" s="7"/>
      <c r="CZ70" s="7"/>
      <c r="DA70" s="7"/>
      <c r="DB70" s="9"/>
      <c r="DC70" s="10"/>
      <c r="DD70" s="16"/>
      <c r="DE70" s="34"/>
      <c r="DF70" s="7"/>
      <c r="DG70" s="10"/>
      <c r="DH70" s="7"/>
      <c r="DI70" s="9"/>
      <c r="DJ70" s="10"/>
      <c r="DK70" s="7"/>
      <c r="DL70" s="67"/>
      <c r="DM70" s="7"/>
      <c r="DN70" s="7"/>
      <c r="DO70" s="7"/>
      <c r="DP70" s="9"/>
      <c r="DQ70" s="10"/>
      <c r="DR70" s="7"/>
      <c r="DS70" s="7"/>
      <c r="DT70" s="7"/>
      <c r="DU70" s="7"/>
      <c r="DV70" s="7"/>
      <c r="DW70" s="9"/>
      <c r="DX70" s="10"/>
      <c r="DY70" s="7"/>
      <c r="DZ70" s="7"/>
      <c r="EA70" s="7"/>
      <c r="EB70" s="7"/>
      <c r="EC70" s="7"/>
      <c r="ED70" s="9"/>
      <c r="EE70" s="10"/>
      <c r="EF70" s="7"/>
      <c r="EG70" s="7"/>
      <c r="EH70" s="17"/>
      <c r="EI70" s="35"/>
      <c r="EJ70" s="7"/>
      <c r="EK70" s="9"/>
      <c r="EL70" s="10"/>
      <c r="EM70" s="7"/>
      <c r="EN70" s="7"/>
      <c r="EO70" s="7"/>
      <c r="EP70" s="7"/>
      <c r="EQ70" s="7"/>
      <c r="ER70" s="9"/>
      <c r="ES70" s="10"/>
      <c r="ET70" s="7"/>
      <c r="EU70" s="7"/>
      <c r="EV70" s="7"/>
      <c r="EW70" s="7"/>
      <c r="EX70" s="7"/>
      <c r="EY70" s="9"/>
      <c r="EZ70" s="10"/>
      <c r="FA70" s="7"/>
      <c r="FB70" s="7"/>
      <c r="FC70" s="7"/>
      <c r="FD70" s="7"/>
      <c r="FE70" s="7"/>
      <c r="FF70" s="9"/>
      <c r="FG70" s="10"/>
      <c r="FH70" s="7"/>
      <c r="FI70" s="7"/>
      <c r="FJ70" s="7"/>
      <c r="FK70" s="7"/>
      <c r="FL70" s="7"/>
      <c r="FM70" s="97"/>
      <c r="FN70" s="100"/>
      <c r="FO70" s="7"/>
      <c r="FP70" s="7"/>
      <c r="FQ70" s="7"/>
      <c r="FR70" s="7"/>
      <c r="FS70" s="7"/>
      <c r="FT70" s="9"/>
      <c r="FU70" s="10"/>
      <c r="FV70" s="7"/>
      <c r="FW70" s="7"/>
      <c r="FX70" s="7"/>
      <c r="FY70" s="7"/>
      <c r="FZ70" s="7"/>
      <c r="GA70" s="9"/>
      <c r="GB70" s="10"/>
      <c r="GC70" s="7"/>
      <c r="GD70" s="7"/>
      <c r="GE70" s="7"/>
      <c r="GF70" s="7"/>
      <c r="GG70" s="7"/>
      <c r="GH70" s="9"/>
      <c r="GI70" s="10"/>
      <c r="GJ70" s="7"/>
      <c r="GK70" s="7"/>
      <c r="GL70" s="7"/>
      <c r="GM70" s="7"/>
      <c r="GN70" s="7"/>
      <c r="GO70" s="9"/>
      <c r="GP70" s="10"/>
      <c r="GQ70" s="7"/>
      <c r="GR70" s="16"/>
      <c r="GS70" s="34"/>
      <c r="GT70" s="7"/>
      <c r="GU70" s="7"/>
      <c r="GV70" s="9"/>
      <c r="GW70" s="10"/>
      <c r="GX70" s="7"/>
      <c r="GY70" s="7"/>
      <c r="GZ70" s="7"/>
      <c r="HA70" s="7"/>
      <c r="HB70" s="7"/>
      <c r="HC70" s="9"/>
      <c r="HD70" s="10"/>
      <c r="HE70" s="7"/>
      <c r="HF70" s="7"/>
      <c r="HG70" s="7"/>
      <c r="HH70" s="7"/>
      <c r="HI70" s="7"/>
      <c r="HJ70" s="9"/>
      <c r="HK70" s="10"/>
      <c r="HL70" s="7"/>
      <c r="HM70" s="7"/>
      <c r="HN70" s="7"/>
      <c r="HO70" s="7"/>
      <c r="HP70" s="7"/>
      <c r="HQ70" s="9"/>
      <c r="HR70" s="10"/>
      <c r="HS70" s="7"/>
      <c r="HT70" s="7"/>
      <c r="HU70" s="7"/>
      <c r="HV70" s="16"/>
      <c r="HW70" s="34"/>
      <c r="HX70" s="9"/>
      <c r="HY70" s="103"/>
    </row>
    <row r="71" spans="1:233" x14ac:dyDescent="0.3">
      <c r="A71" s="41" t="s">
        <v>55</v>
      </c>
      <c r="B71" s="26" t="s">
        <v>56</v>
      </c>
      <c r="C71" s="7"/>
      <c r="D71" s="7"/>
      <c r="E71" s="5"/>
      <c r="F71" s="5" t="s">
        <v>10</v>
      </c>
      <c r="G71" s="5">
        <v>9.5</v>
      </c>
      <c r="H71" s="5">
        <f t="shared" si="143"/>
        <v>0</v>
      </c>
      <c r="I71" s="5" t="s">
        <v>15</v>
      </c>
      <c r="J71" s="5">
        <v>2</v>
      </c>
      <c r="K71" s="5" t="s">
        <v>19</v>
      </c>
      <c r="L71" s="5">
        <f t="shared" si="141"/>
        <v>0</v>
      </c>
      <c r="M71" s="5" t="s">
        <v>20</v>
      </c>
      <c r="N71" s="24">
        <v>1</v>
      </c>
      <c r="O71" s="42" t="s">
        <v>21</v>
      </c>
      <c r="P71" s="7"/>
      <c r="Q71" s="34"/>
      <c r="R71" s="7"/>
      <c r="S71" s="7"/>
      <c r="T71" s="7"/>
      <c r="U71" s="7"/>
      <c r="V71" s="9"/>
      <c r="W71" s="10"/>
      <c r="X71" s="8"/>
      <c r="Y71" s="7"/>
      <c r="Z71" s="7"/>
      <c r="AA71" s="7"/>
      <c r="AB71" s="7"/>
      <c r="AC71" s="9"/>
      <c r="AD71" s="10"/>
      <c r="AE71" s="7"/>
      <c r="AF71" s="7"/>
      <c r="AG71" s="7"/>
      <c r="AH71" s="7"/>
      <c r="AI71" s="7"/>
      <c r="AJ71" s="9"/>
      <c r="AK71" s="10"/>
      <c r="AL71" s="7"/>
      <c r="AM71" s="7"/>
      <c r="AN71" s="7"/>
      <c r="AO71" s="7"/>
      <c r="AP71" s="7"/>
      <c r="AQ71" s="9"/>
      <c r="AR71" s="10"/>
      <c r="AS71" s="7"/>
      <c r="AT71" s="7"/>
      <c r="AU71" s="16"/>
      <c r="AV71" s="34"/>
      <c r="AW71" s="7"/>
      <c r="AX71" s="9"/>
      <c r="AY71" s="10"/>
      <c r="AZ71" s="7"/>
      <c r="BA71" s="7"/>
      <c r="BB71" s="7"/>
      <c r="BC71" s="7"/>
      <c r="BD71" s="7"/>
      <c r="BE71" s="9"/>
      <c r="BF71" s="10"/>
      <c r="BG71" s="7"/>
      <c r="BH71" s="7"/>
      <c r="BI71" s="7"/>
      <c r="BJ71" s="7"/>
      <c r="BK71" s="7"/>
      <c r="BL71" s="9"/>
      <c r="BM71" s="10"/>
      <c r="BN71" s="7"/>
      <c r="BO71" s="7"/>
      <c r="BP71" s="7"/>
      <c r="BQ71" s="7"/>
      <c r="BR71" s="7"/>
      <c r="BS71" s="9"/>
      <c r="BT71" s="10"/>
      <c r="BU71" s="7"/>
      <c r="BV71" s="7"/>
      <c r="BW71" s="7"/>
      <c r="BX71" s="7"/>
      <c r="BY71" s="16"/>
      <c r="BZ71" s="86"/>
      <c r="CA71" s="10"/>
      <c r="CB71" s="10"/>
      <c r="CC71" s="7"/>
      <c r="CD71" s="7"/>
      <c r="CE71" s="7"/>
      <c r="CF71" s="7"/>
      <c r="CG71" s="9"/>
      <c r="CH71" s="10"/>
      <c r="CI71" s="7"/>
      <c r="CJ71" s="7"/>
      <c r="CK71" s="7"/>
      <c r="CL71" s="7"/>
      <c r="CM71" s="7"/>
      <c r="CN71" s="9"/>
      <c r="CO71" s="10"/>
      <c r="CP71" s="7"/>
      <c r="CQ71" s="7"/>
      <c r="CR71" s="7"/>
      <c r="CS71" s="7"/>
      <c r="CT71" s="7"/>
      <c r="CU71" s="9"/>
      <c r="CV71" s="10"/>
      <c r="CW71" s="7"/>
      <c r="CX71" s="7"/>
      <c r="CY71" s="7"/>
      <c r="CZ71" s="7"/>
      <c r="DA71" s="7"/>
      <c r="DB71" s="9"/>
      <c r="DC71" s="10"/>
      <c r="DD71" s="16"/>
      <c r="DE71" s="34"/>
      <c r="DF71" s="7"/>
      <c r="DG71" s="10"/>
      <c r="DH71" s="7"/>
      <c r="DI71" s="9"/>
      <c r="DJ71" s="10"/>
      <c r="DK71" s="7"/>
      <c r="DL71" s="67"/>
      <c r="DM71" s="7"/>
      <c r="DN71" s="7"/>
      <c r="DO71" s="7"/>
      <c r="DP71" s="9"/>
      <c r="DQ71" s="10"/>
      <c r="DR71" s="7"/>
      <c r="DS71" s="7"/>
      <c r="DT71" s="7"/>
      <c r="DU71" s="7"/>
      <c r="DV71" s="7"/>
      <c r="DW71" s="9"/>
      <c r="DX71" s="10"/>
      <c r="DY71" s="7"/>
      <c r="DZ71" s="7"/>
      <c r="EA71" s="7"/>
      <c r="EB71" s="7"/>
      <c r="EC71" s="7"/>
      <c r="ED71" s="9"/>
      <c r="EE71" s="10"/>
      <c r="EF71" s="7"/>
      <c r="EG71" s="7"/>
      <c r="EH71" s="17"/>
      <c r="EI71" s="35"/>
      <c r="EJ71" s="7"/>
      <c r="EK71" s="9"/>
      <c r="EL71" s="10"/>
      <c r="EM71" s="7"/>
      <c r="EN71" s="7"/>
      <c r="EO71" s="7"/>
      <c r="EP71" s="7"/>
      <c r="EQ71" s="7"/>
      <c r="ER71" s="9"/>
      <c r="ES71" s="10"/>
      <c r="ET71" s="7"/>
      <c r="EU71" s="7"/>
      <c r="EV71" s="7"/>
      <c r="EW71" s="7"/>
      <c r="EX71" s="7"/>
      <c r="EY71" s="9"/>
      <c r="EZ71" s="10"/>
      <c r="FA71" s="7"/>
      <c r="FB71" s="7"/>
      <c r="FC71" s="7"/>
      <c r="FD71" s="7"/>
      <c r="FE71" s="7"/>
      <c r="FF71" s="9"/>
      <c r="FG71" s="10"/>
      <c r="FH71" s="7"/>
      <c r="FI71" s="7"/>
      <c r="FJ71" s="7"/>
      <c r="FK71" s="7"/>
      <c r="FL71" s="7"/>
      <c r="FM71" s="97"/>
      <c r="FN71" s="100"/>
      <c r="FO71" s="7"/>
      <c r="FP71" s="7"/>
      <c r="FQ71" s="7"/>
      <c r="FR71" s="7"/>
      <c r="FS71" s="7"/>
      <c r="FT71" s="9"/>
      <c r="FU71" s="10"/>
      <c r="FV71" s="7"/>
      <c r="FW71" s="7"/>
      <c r="FX71" s="7"/>
      <c r="FY71" s="7"/>
      <c r="FZ71" s="7"/>
      <c r="GA71" s="9"/>
      <c r="GB71" s="10"/>
      <c r="GC71" s="7"/>
      <c r="GD71" s="7"/>
      <c r="GE71" s="7"/>
      <c r="GF71" s="7"/>
      <c r="GG71" s="7"/>
      <c r="GH71" s="9"/>
      <c r="GI71" s="10"/>
      <c r="GJ71" s="7"/>
      <c r="GK71" s="7"/>
      <c r="GL71" s="7"/>
      <c r="GM71" s="7"/>
      <c r="GN71" s="7"/>
      <c r="GO71" s="9"/>
      <c r="GP71" s="10"/>
      <c r="GQ71" s="7"/>
      <c r="GR71" s="16"/>
      <c r="GS71" s="34"/>
      <c r="GT71" s="7"/>
      <c r="GU71" s="7"/>
      <c r="GV71" s="9"/>
      <c r="GW71" s="10"/>
      <c r="GX71" s="7"/>
      <c r="GY71" s="7"/>
      <c r="GZ71" s="7"/>
      <c r="HA71" s="7"/>
      <c r="HB71" s="7"/>
      <c r="HC71" s="9"/>
      <c r="HD71" s="10"/>
      <c r="HE71" s="7"/>
      <c r="HF71" s="7"/>
      <c r="HG71" s="7"/>
      <c r="HH71" s="7"/>
      <c r="HI71" s="7"/>
      <c r="HJ71" s="9"/>
      <c r="HK71" s="10"/>
      <c r="HL71" s="7"/>
      <c r="HM71" s="7"/>
      <c r="HN71" s="7"/>
      <c r="HO71" s="7"/>
      <c r="HP71" s="7"/>
      <c r="HQ71" s="9"/>
      <c r="HR71" s="10"/>
      <c r="HS71" s="7"/>
      <c r="HT71" s="7"/>
      <c r="HU71" s="7"/>
      <c r="HV71" s="16"/>
      <c r="HW71" s="34"/>
      <c r="HX71" s="9"/>
      <c r="HY71" s="103"/>
    </row>
    <row r="72" spans="1:233" x14ac:dyDescent="0.3">
      <c r="A72" s="41" t="s">
        <v>58</v>
      </c>
      <c r="B72" s="26" t="s">
        <v>57</v>
      </c>
      <c r="C72" s="7"/>
      <c r="D72" s="7"/>
      <c r="E72" s="5"/>
      <c r="F72" s="5" t="s">
        <v>10</v>
      </c>
      <c r="G72" s="5">
        <v>9.5</v>
      </c>
      <c r="H72" s="5">
        <f t="shared" si="143"/>
        <v>0</v>
      </c>
      <c r="I72" s="5" t="s">
        <v>15</v>
      </c>
      <c r="J72" s="5">
        <v>2</v>
      </c>
      <c r="K72" s="5" t="s">
        <v>19</v>
      </c>
      <c r="L72" s="5">
        <f t="shared" si="141"/>
        <v>0</v>
      </c>
      <c r="M72" s="5" t="s">
        <v>20</v>
      </c>
      <c r="N72" s="24">
        <v>1</v>
      </c>
      <c r="O72" s="42" t="s">
        <v>21</v>
      </c>
      <c r="P72" s="7"/>
      <c r="Q72" s="34"/>
      <c r="R72" s="7"/>
      <c r="S72" s="7"/>
      <c r="T72" s="7"/>
      <c r="U72" s="7"/>
      <c r="V72" s="9"/>
      <c r="W72" s="10"/>
      <c r="X72" s="8"/>
      <c r="Y72" s="7"/>
      <c r="Z72" s="7"/>
      <c r="AA72" s="7"/>
      <c r="AB72" s="7"/>
      <c r="AC72" s="9"/>
      <c r="AD72" s="10"/>
      <c r="AE72" s="7"/>
      <c r="AF72" s="7"/>
      <c r="AG72" s="7"/>
      <c r="AH72" s="7"/>
      <c r="AI72" s="7"/>
      <c r="AJ72" s="9"/>
      <c r="AK72" s="10"/>
      <c r="AL72" s="7"/>
      <c r="AM72" s="7"/>
      <c r="AN72" s="7"/>
      <c r="AO72" s="7"/>
      <c r="AP72" s="7"/>
      <c r="AQ72" s="9"/>
      <c r="AR72" s="10"/>
      <c r="AS72" s="7"/>
      <c r="AT72" s="7"/>
      <c r="AU72" s="16"/>
      <c r="AV72" s="34"/>
      <c r="AW72" s="7"/>
      <c r="AX72" s="9"/>
      <c r="AY72" s="10"/>
      <c r="AZ72" s="7"/>
      <c r="BA72" s="7"/>
      <c r="BB72" s="7"/>
      <c r="BC72" s="7"/>
      <c r="BD72" s="7"/>
      <c r="BE72" s="9"/>
      <c r="BF72" s="10"/>
      <c r="BG72" s="7"/>
      <c r="BH72" s="7"/>
      <c r="BI72" s="7"/>
      <c r="BJ72" s="7"/>
      <c r="BK72" s="7"/>
      <c r="BL72" s="9"/>
      <c r="BM72" s="10"/>
      <c r="BN72" s="7"/>
      <c r="BO72" s="7"/>
      <c r="BP72" s="7"/>
      <c r="BQ72" s="7"/>
      <c r="BR72" s="7"/>
      <c r="BS72" s="9"/>
      <c r="BT72" s="10"/>
      <c r="BU72" s="7"/>
      <c r="BV72" s="7"/>
      <c r="BW72" s="7"/>
      <c r="BX72" s="7"/>
      <c r="BY72" s="16"/>
      <c r="BZ72" s="86"/>
      <c r="CA72" s="10"/>
      <c r="CB72" s="10"/>
      <c r="CC72" s="7"/>
      <c r="CD72" s="7"/>
      <c r="CE72" s="7"/>
      <c r="CF72" s="7"/>
      <c r="CG72" s="9"/>
      <c r="CH72" s="10"/>
      <c r="CI72" s="7"/>
      <c r="CJ72" s="7"/>
      <c r="CK72" s="7"/>
      <c r="CL72" s="7"/>
      <c r="CM72" s="7"/>
      <c r="CN72" s="9"/>
      <c r="CO72" s="10"/>
      <c r="CP72" s="7"/>
      <c r="CQ72" s="7"/>
      <c r="CR72" s="7"/>
      <c r="CS72" s="7"/>
      <c r="CT72" s="7"/>
      <c r="CU72" s="9"/>
      <c r="CV72" s="10"/>
      <c r="CW72" s="7"/>
      <c r="CX72" s="7"/>
      <c r="CY72" s="7"/>
      <c r="CZ72" s="7"/>
      <c r="DA72" s="7"/>
      <c r="DB72" s="9"/>
      <c r="DC72" s="10"/>
      <c r="DD72" s="16"/>
      <c r="DE72" s="34"/>
      <c r="DF72" s="7"/>
      <c r="DG72" s="10"/>
      <c r="DH72" s="7"/>
      <c r="DI72" s="9"/>
      <c r="DJ72" s="10"/>
      <c r="DK72" s="7"/>
      <c r="DL72" s="67"/>
      <c r="DM72" s="7"/>
      <c r="DN72" s="7"/>
      <c r="DO72" s="7"/>
      <c r="DP72" s="9"/>
      <c r="DQ72" s="10"/>
      <c r="DR72" s="7"/>
      <c r="DS72" s="7"/>
      <c r="DT72" s="7"/>
      <c r="DU72" s="7"/>
      <c r="DV72" s="7"/>
      <c r="DW72" s="9"/>
      <c r="DX72" s="10"/>
      <c r="DY72" s="7"/>
      <c r="DZ72" s="7"/>
      <c r="EA72" s="7"/>
      <c r="EB72" s="7"/>
      <c r="EC72" s="7"/>
      <c r="ED72" s="9"/>
      <c r="EE72" s="10"/>
      <c r="EF72" s="7"/>
      <c r="EG72" s="7"/>
      <c r="EH72" s="16"/>
      <c r="EI72" s="34"/>
      <c r="EJ72" s="7"/>
      <c r="EK72" s="9"/>
      <c r="EL72" s="10"/>
      <c r="EM72" s="7"/>
      <c r="EN72" s="7"/>
      <c r="EO72" s="7"/>
      <c r="EP72" s="7"/>
      <c r="EQ72" s="7"/>
      <c r="ER72" s="9"/>
      <c r="ES72" s="10"/>
      <c r="ET72" s="7"/>
      <c r="EU72" s="7"/>
      <c r="EV72" s="7"/>
      <c r="EW72" s="7"/>
      <c r="EX72" s="7"/>
      <c r="EY72" s="9"/>
      <c r="EZ72" s="10"/>
      <c r="FA72" s="7"/>
      <c r="FB72" s="7"/>
      <c r="FC72" s="7"/>
      <c r="FD72" s="7"/>
      <c r="FE72" s="7"/>
      <c r="FF72" s="9"/>
      <c r="FG72" s="10"/>
      <c r="FH72" s="7"/>
      <c r="FI72" s="7"/>
      <c r="FJ72" s="7"/>
      <c r="FK72" s="7"/>
      <c r="FL72" s="7"/>
      <c r="FM72" s="97"/>
      <c r="FN72" s="100"/>
      <c r="FO72" s="7"/>
      <c r="FP72" s="7"/>
      <c r="FQ72" s="7"/>
      <c r="FR72" s="7"/>
      <c r="FS72" s="7"/>
      <c r="FT72" s="9"/>
      <c r="FU72" s="10"/>
      <c r="FV72" s="7"/>
      <c r="FW72" s="7"/>
      <c r="FX72" s="7"/>
      <c r="FY72" s="7"/>
      <c r="FZ72" s="7"/>
      <c r="GA72" s="9"/>
      <c r="GB72" s="10"/>
      <c r="GC72" s="7"/>
      <c r="GD72" s="7"/>
      <c r="GE72" s="7"/>
      <c r="GF72" s="7"/>
      <c r="GG72" s="7"/>
      <c r="GH72" s="9"/>
      <c r="GI72" s="10"/>
      <c r="GJ72" s="7"/>
      <c r="GK72" s="7"/>
      <c r="GL72" s="7"/>
      <c r="GM72" s="7"/>
      <c r="GN72" s="7"/>
      <c r="GO72" s="9"/>
      <c r="GP72" s="10"/>
      <c r="GQ72" s="7"/>
      <c r="GR72" s="16"/>
      <c r="GS72" s="34"/>
      <c r="GT72" s="7"/>
      <c r="GU72" s="7"/>
      <c r="GV72" s="9"/>
      <c r="GW72" s="10"/>
      <c r="GX72" s="7"/>
      <c r="GY72" s="7"/>
      <c r="GZ72" s="7"/>
      <c r="HA72" s="7"/>
      <c r="HB72" s="7"/>
      <c r="HC72" s="9"/>
      <c r="HD72" s="10"/>
      <c r="HE72" s="7"/>
      <c r="HF72" s="7"/>
      <c r="HG72" s="7"/>
      <c r="HH72" s="7"/>
      <c r="HI72" s="7"/>
      <c r="HJ72" s="9"/>
      <c r="HK72" s="10"/>
      <c r="HL72" s="7"/>
      <c r="HM72" s="7"/>
      <c r="HN72" s="7"/>
      <c r="HO72" s="7"/>
      <c r="HP72" s="7"/>
      <c r="HQ72" s="9"/>
      <c r="HR72" s="10"/>
      <c r="HS72" s="7"/>
      <c r="HT72" s="7"/>
      <c r="HU72" s="7"/>
      <c r="HV72" s="16"/>
      <c r="HW72" s="34"/>
      <c r="HX72" s="9"/>
      <c r="HY72" s="103"/>
    </row>
    <row r="73" spans="1:233" x14ac:dyDescent="0.3">
      <c r="A73" s="41" t="s">
        <v>59</v>
      </c>
      <c r="B73" s="26" t="s">
        <v>60</v>
      </c>
      <c r="C73" s="7"/>
      <c r="D73" s="7"/>
      <c r="E73" s="5"/>
      <c r="F73" s="5" t="s">
        <v>10</v>
      </c>
      <c r="G73" s="5">
        <v>9.5</v>
      </c>
      <c r="H73" s="5">
        <f t="shared" si="143"/>
        <v>0</v>
      </c>
      <c r="I73" s="5" t="s">
        <v>15</v>
      </c>
      <c r="J73" s="5">
        <v>2</v>
      </c>
      <c r="K73" s="5" t="s">
        <v>19</v>
      </c>
      <c r="L73" s="5">
        <f t="shared" si="141"/>
        <v>0</v>
      </c>
      <c r="M73" s="5" t="s">
        <v>20</v>
      </c>
      <c r="N73" s="24">
        <v>1</v>
      </c>
      <c r="O73" s="42" t="s">
        <v>21</v>
      </c>
      <c r="P73" s="7"/>
      <c r="Q73" s="34"/>
      <c r="R73" s="7"/>
      <c r="S73" s="7"/>
      <c r="T73" s="7"/>
      <c r="U73" s="7"/>
      <c r="V73" s="9"/>
      <c r="W73" s="10"/>
      <c r="X73" s="8"/>
      <c r="Y73" s="7"/>
      <c r="Z73" s="7"/>
      <c r="AA73" s="7"/>
      <c r="AB73" s="7"/>
      <c r="AC73" s="9"/>
      <c r="AD73" s="10"/>
      <c r="AE73" s="7"/>
      <c r="AF73" s="7"/>
      <c r="AG73" s="7"/>
      <c r="AH73" s="7"/>
      <c r="AI73" s="7"/>
      <c r="AJ73" s="9"/>
      <c r="AK73" s="10"/>
      <c r="AL73" s="7"/>
      <c r="AM73" s="7"/>
      <c r="AN73" s="7"/>
      <c r="AO73" s="7"/>
      <c r="AP73" s="7"/>
      <c r="AQ73" s="9"/>
      <c r="AR73" s="10"/>
      <c r="AS73" s="7"/>
      <c r="AT73" s="7"/>
      <c r="AU73" s="16"/>
      <c r="AV73" s="34"/>
      <c r="AW73" s="7"/>
      <c r="AX73" s="9"/>
      <c r="AY73" s="10"/>
      <c r="AZ73" s="7"/>
      <c r="BA73" s="7"/>
      <c r="BB73" s="7"/>
      <c r="BC73" s="7"/>
      <c r="BD73" s="7"/>
      <c r="BE73" s="9"/>
      <c r="BF73" s="10"/>
      <c r="BG73" s="7"/>
      <c r="BH73" s="7"/>
      <c r="BI73" s="7"/>
      <c r="BJ73" s="7"/>
      <c r="BK73" s="7"/>
      <c r="BL73" s="9"/>
      <c r="BM73" s="10"/>
      <c r="BN73" s="7"/>
      <c r="BO73" s="7"/>
      <c r="BP73" s="7"/>
      <c r="BQ73" s="7"/>
      <c r="BR73" s="7"/>
      <c r="BS73" s="9"/>
      <c r="BT73" s="10"/>
      <c r="BU73" s="7"/>
      <c r="BV73" s="7"/>
      <c r="BW73" s="7"/>
      <c r="BX73" s="7"/>
      <c r="BY73" s="16"/>
      <c r="BZ73" s="86"/>
      <c r="CA73" s="10"/>
      <c r="CB73" s="10"/>
      <c r="CC73" s="7"/>
      <c r="CD73" s="7"/>
      <c r="CE73" s="7"/>
      <c r="CF73" s="7"/>
      <c r="CG73" s="9"/>
      <c r="CH73" s="10"/>
      <c r="CI73" s="7"/>
      <c r="CJ73" s="7"/>
      <c r="CK73" s="7"/>
      <c r="CL73" s="7"/>
      <c r="CM73" s="7"/>
      <c r="CN73" s="9"/>
      <c r="CO73" s="10"/>
      <c r="CP73" s="7"/>
      <c r="CQ73" s="7"/>
      <c r="CR73" s="7"/>
      <c r="CS73" s="7"/>
      <c r="CT73" s="7"/>
      <c r="CU73" s="9"/>
      <c r="CV73" s="10"/>
      <c r="CW73" s="7"/>
      <c r="CX73" s="7"/>
      <c r="CY73" s="7"/>
      <c r="CZ73" s="7"/>
      <c r="DA73" s="7"/>
      <c r="DB73" s="9"/>
      <c r="DC73" s="10"/>
      <c r="DD73" s="16"/>
      <c r="DE73" s="34"/>
      <c r="DF73" s="7"/>
      <c r="DG73" s="10"/>
      <c r="DH73" s="7"/>
      <c r="DI73" s="9"/>
      <c r="DJ73" s="10"/>
      <c r="DK73" s="67"/>
      <c r="DL73" s="7"/>
      <c r="DM73" s="7"/>
      <c r="DN73" s="7"/>
      <c r="DO73" s="7"/>
      <c r="DP73" s="9"/>
      <c r="DQ73" s="10"/>
      <c r="DR73" s="7"/>
      <c r="DS73" s="7"/>
      <c r="DT73" s="7"/>
      <c r="DU73" s="7"/>
      <c r="DV73" s="7"/>
      <c r="DW73" s="9"/>
      <c r="DX73" s="10"/>
      <c r="DY73" s="7"/>
      <c r="DZ73" s="7"/>
      <c r="EA73" s="7"/>
      <c r="EB73" s="7"/>
      <c r="EC73" s="7"/>
      <c r="ED73" s="9"/>
      <c r="EE73" s="10"/>
      <c r="EF73" s="7"/>
      <c r="EG73" s="7"/>
      <c r="EH73" s="16"/>
      <c r="EI73" s="34"/>
      <c r="EJ73" s="7"/>
      <c r="EK73" s="9"/>
      <c r="EL73" s="10"/>
      <c r="EM73" s="7"/>
      <c r="EN73" s="7"/>
      <c r="EO73" s="7"/>
      <c r="EP73" s="7"/>
      <c r="EQ73" s="7"/>
      <c r="ER73" s="9"/>
      <c r="ES73" s="10"/>
      <c r="ET73" s="7"/>
      <c r="EU73" s="7"/>
      <c r="EV73" s="7"/>
      <c r="EW73" s="7"/>
      <c r="EX73" s="7"/>
      <c r="EY73" s="9"/>
      <c r="EZ73" s="10"/>
      <c r="FA73" s="7"/>
      <c r="FB73" s="7"/>
      <c r="FC73" s="7"/>
      <c r="FD73" s="7"/>
      <c r="FE73" s="7"/>
      <c r="FF73" s="9"/>
      <c r="FG73" s="10"/>
      <c r="FH73" s="7"/>
      <c r="FI73" s="7"/>
      <c r="FJ73" s="7"/>
      <c r="FK73" s="7"/>
      <c r="FL73" s="7"/>
      <c r="FM73" s="97"/>
      <c r="FN73" s="100"/>
      <c r="FO73" s="7"/>
      <c r="FP73" s="7"/>
      <c r="FQ73" s="7"/>
      <c r="FR73" s="7"/>
      <c r="FS73" s="7"/>
      <c r="FT73" s="9"/>
      <c r="FU73" s="10"/>
      <c r="FV73" s="7"/>
      <c r="FW73" s="7"/>
      <c r="FX73" s="7"/>
      <c r="FY73" s="7"/>
      <c r="FZ73" s="7"/>
      <c r="GA73" s="9"/>
      <c r="GB73" s="10"/>
      <c r="GC73" s="7"/>
      <c r="GD73" s="7"/>
      <c r="GE73" s="7"/>
      <c r="GF73" s="7"/>
      <c r="GG73" s="7"/>
      <c r="GH73" s="9"/>
      <c r="GI73" s="10"/>
      <c r="GJ73" s="7"/>
      <c r="GK73" s="7"/>
      <c r="GL73" s="7"/>
      <c r="GM73" s="7"/>
      <c r="GN73" s="7"/>
      <c r="GO73" s="9"/>
      <c r="GP73" s="10"/>
      <c r="GQ73" s="7"/>
      <c r="GR73" s="16"/>
      <c r="GS73" s="34"/>
      <c r="GT73" s="7"/>
      <c r="GU73" s="7"/>
      <c r="GV73" s="9"/>
      <c r="GW73" s="10"/>
      <c r="GX73" s="7"/>
      <c r="GY73" s="7"/>
      <c r="GZ73" s="7"/>
      <c r="HA73" s="7"/>
      <c r="HB73" s="7"/>
      <c r="HC73" s="9"/>
      <c r="HD73" s="10"/>
      <c r="HE73" s="7"/>
      <c r="HF73" s="7"/>
      <c r="HG73" s="7"/>
      <c r="HH73" s="7"/>
      <c r="HI73" s="7"/>
      <c r="HJ73" s="9"/>
      <c r="HK73" s="10"/>
      <c r="HL73" s="7"/>
      <c r="HM73" s="7"/>
      <c r="HN73" s="7"/>
      <c r="HO73" s="7"/>
      <c r="HP73" s="7"/>
      <c r="HQ73" s="9"/>
      <c r="HR73" s="10"/>
      <c r="HS73" s="7"/>
      <c r="HT73" s="7"/>
      <c r="HU73" s="7"/>
      <c r="HV73" s="16"/>
      <c r="HW73" s="34"/>
      <c r="HX73" s="9"/>
      <c r="HY73" s="103"/>
    </row>
    <row r="74" spans="1:233" s="2" customFormat="1" x14ac:dyDescent="0.3">
      <c r="A74" s="43" t="s">
        <v>61</v>
      </c>
      <c r="B74" s="26" t="s">
        <v>62</v>
      </c>
      <c r="C74" s="8"/>
      <c r="D74" s="8"/>
      <c r="E74" s="6"/>
      <c r="F74" s="6" t="s">
        <v>10</v>
      </c>
      <c r="G74" s="6">
        <v>9.5</v>
      </c>
      <c r="H74" s="6">
        <f t="shared" si="143"/>
        <v>0</v>
      </c>
      <c r="I74" s="6" t="s">
        <v>15</v>
      </c>
      <c r="J74" s="6">
        <v>2</v>
      </c>
      <c r="K74" s="6" t="s">
        <v>19</v>
      </c>
      <c r="L74" s="6">
        <f t="shared" si="141"/>
        <v>0</v>
      </c>
      <c r="M74" s="6" t="s">
        <v>20</v>
      </c>
      <c r="N74" s="25">
        <f t="shared" si="142"/>
        <v>0</v>
      </c>
      <c r="O74" s="44" t="s">
        <v>21</v>
      </c>
      <c r="P74" s="8"/>
      <c r="Q74" s="35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17"/>
      <c r="AV74" s="35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17"/>
      <c r="BZ74" s="35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17"/>
      <c r="DE74" s="35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17"/>
      <c r="EI74" s="35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17"/>
      <c r="FN74" s="35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17"/>
      <c r="GS74" s="35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17"/>
      <c r="HW74" s="35"/>
      <c r="HX74" s="8"/>
      <c r="HY74" s="17"/>
    </row>
    <row r="75" spans="1:233" x14ac:dyDescent="0.3">
      <c r="A75" s="43" t="s">
        <v>63</v>
      </c>
      <c r="B75" s="26" t="s">
        <v>64</v>
      </c>
      <c r="C75" s="7"/>
      <c r="D75" s="7"/>
      <c r="E75" s="5"/>
      <c r="F75" s="5" t="s">
        <v>10</v>
      </c>
      <c r="G75" s="5">
        <v>9.5</v>
      </c>
      <c r="H75" s="5">
        <f t="shared" si="143"/>
        <v>0</v>
      </c>
      <c r="I75" s="5" t="s">
        <v>15</v>
      </c>
      <c r="J75" s="5">
        <v>2</v>
      </c>
      <c r="K75" s="5" t="s">
        <v>19</v>
      </c>
      <c r="L75" s="5">
        <f t="shared" si="141"/>
        <v>0</v>
      </c>
      <c r="M75" s="5" t="s">
        <v>20</v>
      </c>
      <c r="N75" s="24">
        <v>5</v>
      </c>
      <c r="O75" s="42" t="s">
        <v>21</v>
      </c>
      <c r="P75" s="7"/>
      <c r="Q75" s="34"/>
      <c r="R75" s="7"/>
      <c r="S75" s="7"/>
      <c r="T75" s="7"/>
      <c r="U75" s="7"/>
      <c r="V75" s="9"/>
      <c r="W75" s="10"/>
      <c r="X75" s="8"/>
      <c r="Y75" s="7"/>
      <c r="Z75" s="7"/>
      <c r="AA75" s="7"/>
      <c r="AB75" s="7"/>
      <c r="AC75" s="9"/>
      <c r="AD75" s="10"/>
      <c r="AE75" s="7"/>
      <c r="AF75" s="7"/>
      <c r="AG75" s="7"/>
      <c r="AH75" s="7"/>
      <c r="AI75" s="7"/>
      <c r="AJ75" s="9"/>
      <c r="AK75" s="10"/>
      <c r="AL75" s="7"/>
      <c r="AM75" s="7"/>
      <c r="AN75" s="7"/>
      <c r="AO75" s="7"/>
      <c r="AP75" s="7"/>
      <c r="AQ75" s="9"/>
      <c r="AR75" s="10"/>
      <c r="AS75" s="7"/>
      <c r="AT75" s="7"/>
      <c r="AU75" s="16"/>
      <c r="AV75" s="34"/>
      <c r="AW75" s="7"/>
      <c r="AX75" s="9"/>
      <c r="AY75" s="10"/>
      <c r="AZ75" s="7"/>
      <c r="BA75" s="7"/>
      <c r="BB75" s="7"/>
      <c r="BC75" s="7"/>
      <c r="BD75" s="7"/>
      <c r="BE75" s="9"/>
      <c r="BF75" s="10"/>
      <c r="BG75" s="7"/>
      <c r="BH75" s="7"/>
      <c r="BI75" s="7"/>
      <c r="BJ75" s="7"/>
      <c r="BK75" s="7"/>
      <c r="BL75" s="9"/>
      <c r="BM75" s="10"/>
      <c r="BN75" s="7"/>
      <c r="BO75" s="7"/>
      <c r="BP75" s="7"/>
      <c r="BQ75" s="7"/>
      <c r="BR75" s="7"/>
      <c r="BS75" s="9"/>
      <c r="BT75" s="10"/>
      <c r="BU75" s="7"/>
      <c r="BV75" s="7"/>
      <c r="BW75" s="7"/>
      <c r="BX75" s="7"/>
      <c r="BY75" s="16"/>
      <c r="BZ75" s="86"/>
      <c r="CA75" s="10"/>
      <c r="CB75" s="10"/>
      <c r="CC75" s="7"/>
      <c r="CD75" s="7"/>
      <c r="CE75" s="7"/>
      <c r="CF75" s="7"/>
      <c r="CG75" s="9"/>
      <c r="CH75" s="10"/>
      <c r="CI75" s="7"/>
      <c r="CJ75" s="7"/>
      <c r="CK75" s="7"/>
      <c r="CL75" s="7"/>
      <c r="CM75" s="7"/>
      <c r="CN75" s="9"/>
      <c r="CO75" s="10"/>
      <c r="CP75" s="7"/>
      <c r="CQ75" s="7"/>
      <c r="CR75" s="7"/>
      <c r="CS75" s="7"/>
      <c r="CT75" s="7"/>
      <c r="CU75" s="9"/>
      <c r="CV75" s="10"/>
      <c r="CW75" s="7"/>
      <c r="CX75" s="7"/>
      <c r="CY75" s="7"/>
      <c r="CZ75" s="7"/>
      <c r="DA75" s="7"/>
      <c r="DB75" s="9"/>
      <c r="DC75" s="10"/>
      <c r="DD75" s="16"/>
      <c r="DE75" s="34"/>
      <c r="DF75" s="7"/>
      <c r="DG75" s="10"/>
      <c r="DH75" s="7"/>
      <c r="DI75" s="9"/>
      <c r="DJ75" s="10"/>
      <c r="DK75" s="7"/>
      <c r="DL75" s="7"/>
      <c r="DM75" s="7"/>
      <c r="DN75" s="7"/>
      <c r="DO75" s="7"/>
      <c r="DP75" s="9"/>
      <c r="DQ75" s="10"/>
      <c r="DR75" s="7"/>
      <c r="DS75" s="7"/>
      <c r="DT75" s="7"/>
      <c r="DU75" s="7"/>
      <c r="DV75" s="7"/>
      <c r="DW75" s="9"/>
      <c r="DX75" s="10"/>
      <c r="DY75" s="7"/>
      <c r="DZ75" s="7"/>
      <c r="EA75" s="7"/>
      <c r="EB75" s="7"/>
      <c r="EC75" s="7"/>
      <c r="ED75" s="9"/>
      <c r="EE75" s="10"/>
      <c r="EF75" s="7"/>
      <c r="EG75" s="7"/>
      <c r="EH75" s="16"/>
      <c r="EI75" s="34"/>
      <c r="EJ75" s="7"/>
      <c r="EK75" s="9"/>
      <c r="EL75" s="10"/>
      <c r="EM75" s="7"/>
      <c r="EN75" s="7"/>
      <c r="EO75" s="7"/>
      <c r="EP75" s="7"/>
      <c r="EQ75" s="7"/>
      <c r="ER75" s="9"/>
      <c r="ES75" s="10"/>
      <c r="ET75" s="7"/>
      <c r="EU75" s="7"/>
      <c r="EV75" s="7"/>
      <c r="EW75" s="7"/>
      <c r="EX75" s="7"/>
      <c r="EY75" s="9"/>
      <c r="EZ75" s="10"/>
      <c r="FA75" s="7"/>
      <c r="FB75" s="7"/>
      <c r="FC75" s="7"/>
      <c r="FD75" s="7"/>
      <c r="FE75" s="7"/>
      <c r="FF75" s="9"/>
      <c r="FG75" s="10"/>
      <c r="FH75" s="7"/>
      <c r="FI75" s="7"/>
      <c r="FJ75" s="7"/>
      <c r="FK75" s="7"/>
      <c r="FL75" s="7"/>
      <c r="FM75" s="97"/>
      <c r="FN75" s="100"/>
      <c r="FO75" s="7"/>
      <c r="FP75" s="7"/>
      <c r="FQ75" s="7"/>
      <c r="FR75" s="7"/>
      <c r="FS75" s="7"/>
      <c r="FT75" s="9"/>
      <c r="FU75" s="10"/>
      <c r="FV75" s="7"/>
      <c r="FW75" s="7"/>
      <c r="FX75" s="7"/>
      <c r="FY75" s="7"/>
      <c r="FZ75" s="7"/>
      <c r="GA75" s="9"/>
      <c r="GB75" s="10"/>
      <c r="GC75" s="7"/>
      <c r="GD75" s="7"/>
      <c r="GE75" s="7"/>
      <c r="GF75" s="7"/>
      <c r="GG75" s="7"/>
      <c r="GH75" s="9"/>
      <c r="GI75" s="10"/>
      <c r="GJ75" s="63"/>
      <c r="GK75" s="63"/>
      <c r="GL75" s="63"/>
      <c r="GM75" s="63"/>
      <c r="GN75" s="63"/>
      <c r="GO75" s="9"/>
      <c r="GP75" s="10"/>
      <c r="GQ75" s="7"/>
      <c r="GR75" s="16"/>
      <c r="GS75" s="34"/>
      <c r="GT75" s="7"/>
      <c r="GU75" s="7"/>
      <c r="GV75" s="9"/>
      <c r="GW75" s="10"/>
      <c r="GX75" s="7"/>
      <c r="GY75" s="7"/>
      <c r="GZ75" s="7"/>
      <c r="HA75" s="7"/>
      <c r="HB75" s="7"/>
      <c r="HC75" s="9"/>
      <c r="HD75" s="10"/>
      <c r="HE75" s="7"/>
      <c r="HF75" s="7"/>
      <c r="HG75" s="7"/>
      <c r="HH75" s="7"/>
      <c r="HI75" s="7"/>
      <c r="HJ75" s="9"/>
      <c r="HK75" s="10"/>
      <c r="HL75" s="7"/>
      <c r="HM75" s="7"/>
      <c r="HN75" s="7"/>
      <c r="HO75" s="7"/>
      <c r="HP75" s="7"/>
      <c r="HQ75" s="9"/>
      <c r="HR75" s="10"/>
      <c r="HS75" s="7"/>
      <c r="HT75" s="7"/>
      <c r="HU75" s="7"/>
      <c r="HV75" s="16"/>
      <c r="HW75" s="34"/>
      <c r="HX75" s="9"/>
      <c r="HY75" s="103"/>
    </row>
    <row r="76" spans="1:233" s="2" customFormat="1" x14ac:dyDescent="0.3">
      <c r="A76" s="43">
        <v>9</v>
      </c>
      <c r="B76" s="26" t="s">
        <v>8</v>
      </c>
      <c r="C76" s="8"/>
      <c r="D76" s="8"/>
      <c r="E76" s="6"/>
      <c r="F76" s="6"/>
      <c r="G76" s="6"/>
      <c r="H76" s="6"/>
      <c r="I76" s="6"/>
      <c r="J76" s="6"/>
      <c r="K76" s="6"/>
      <c r="L76" s="6"/>
      <c r="M76" s="6"/>
      <c r="N76" s="25"/>
      <c r="O76" s="44"/>
      <c r="P76" s="8"/>
      <c r="Q76" s="35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17"/>
      <c r="AV76" s="35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17"/>
      <c r="BZ76" s="35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17"/>
      <c r="DE76" s="35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17"/>
      <c r="EI76" s="35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17"/>
      <c r="FN76" s="35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17"/>
      <c r="GS76" s="35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17"/>
      <c r="HW76" s="35"/>
      <c r="HX76" s="8"/>
      <c r="HY76" s="17"/>
    </row>
    <row r="77" spans="1:233" ht="15" thickBot="1" x14ac:dyDescent="0.35">
      <c r="A77" s="47" t="s">
        <v>65</v>
      </c>
      <c r="B77" s="48" t="s">
        <v>66</v>
      </c>
      <c r="C77" s="18"/>
      <c r="D77" s="18"/>
      <c r="E77" s="49">
        <f>2.71+3.08+2.5+1.17+0.17+0.93+5.1+0.06+0.0307+0.328+1.81+1.35+0.0525+0.1092+3.06</f>
        <v>22.460399999999996</v>
      </c>
      <c r="F77" s="49" t="s">
        <v>10</v>
      </c>
      <c r="G77" s="49">
        <v>9.5</v>
      </c>
      <c r="H77" s="49">
        <f>E77/G77</f>
        <v>2.3642526315789469</v>
      </c>
      <c r="I77" s="49" t="s">
        <v>15</v>
      </c>
      <c r="J77" s="49">
        <v>2</v>
      </c>
      <c r="K77" s="49" t="s">
        <v>19</v>
      </c>
      <c r="L77" s="49">
        <f>H77/J77</f>
        <v>1.1821263157894735</v>
      </c>
      <c r="M77" s="49" t="s">
        <v>20</v>
      </c>
      <c r="N77" s="50">
        <f>L77</f>
        <v>1.1821263157894735</v>
      </c>
      <c r="O77" s="51" t="s">
        <v>21</v>
      </c>
      <c r="P77" s="7"/>
      <c r="Q77" s="37"/>
      <c r="R77" s="18"/>
      <c r="S77" s="18"/>
      <c r="T77" s="18"/>
      <c r="U77" s="18"/>
      <c r="V77" s="38"/>
      <c r="W77" s="39"/>
      <c r="X77" s="40"/>
      <c r="Y77" s="18"/>
      <c r="Z77" s="18"/>
      <c r="AA77" s="18"/>
      <c r="AB77" s="18"/>
      <c r="AC77" s="38"/>
      <c r="AD77" s="39"/>
      <c r="AE77" s="18"/>
      <c r="AF77" s="18"/>
      <c r="AG77" s="18"/>
      <c r="AH77" s="18"/>
      <c r="AI77" s="18"/>
      <c r="AJ77" s="38"/>
      <c r="AK77" s="39"/>
      <c r="AL77" s="18"/>
      <c r="AM77" s="18"/>
      <c r="AN77" s="18"/>
      <c r="AO77" s="18"/>
      <c r="AP77" s="18"/>
      <c r="AQ77" s="38"/>
      <c r="AR77" s="39"/>
      <c r="AS77" s="18"/>
      <c r="AT77" s="18"/>
      <c r="AU77" s="19"/>
      <c r="AV77" s="37"/>
      <c r="AW77" s="18"/>
      <c r="AX77" s="38"/>
      <c r="AY77" s="39"/>
      <c r="AZ77" s="18"/>
      <c r="BA77" s="18"/>
      <c r="BB77" s="18"/>
      <c r="BC77" s="18"/>
      <c r="BD77" s="18"/>
      <c r="BE77" s="38"/>
      <c r="BF77" s="39"/>
      <c r="BG77" s="18"/>
      <c r="BH77" s="18"/>
      <c r="BI77" s="18"/>
      <c r="BJ77" s="18"/>
      <c r="BK77" s="18"/>
      <c r="BL77" s="38"/>
      <c r="BM77" s="39"/>
      <c r="BN77" s="18"/>
      <c r="BO77" s="18"/>
      <c r="BP77" s="18"/>
      <c r="BQ77" s="18"/>
      <c r="BR77" s="18"/>
      <c r="BS77" s="38"/>
      <c r="BT77" s="39"/>
      <c r="BU77" s="18"/>
      <c r="BV77" s="18"/>
      <c r="BW77" s="18"/>
      <c r="BX77" s="18"/>
      <c r="BY77" s="19"/>
      <c r="BZ77" s="90"/>
      <c r="CA77" s="39"/>
      <c r="CB77" s="39"/>
      <c r="CC77" s="18"/>
      <c r="CD77" s="18"/>
      <c r="CE77" s="18"/>
      <c r="CF77" s="18"/>
      <c r="CG77" s="38"/>
      <c r="CH77" s="39"/>
      <c r="CI77" s="18"/>
      <c r="CJ77" s="18"/>
      <c r="CK77" s="18"/>
      <c r="CL77" s="18"/>
      <c r="CM77" s="18"/>
      <c r="CN77" s="38"/>
      <c r="CO77" s="39"/>
      <c r="CP77" s="18"/>
      <c r="CQ77" s="18"/>
      <c r="CR77" s="18"/>
      <c r="CS77" s="18"/>
      <c r="CT77" s="18"/>
      <c r="CU77" s="38"/>
      <c r="CV77" s="39"/>
      <c r="CW77" s="18"/>
      <c r="CX77" s="18"/>
      <c r="CY77" s="18"/>
      <c r="CZ77" s="18"/>
      <c r="DA77" s="18"/>
      <c r="DB77" s="38"/>
      <c r="DC77" s="39"/>
      <c r="DD77" s="19"/>
      <c r="DE77" s="37"/>
      <c r="DF77" s="18"/>
      <c r="DG77" s="39"/>
      <c r="DH77" s="18"/>
      <c r="DI77" s="38"/>
      <c r="DJ77" s="39"/>
      <c r="DK77" s="18"/>
      <c r="DL77" s="18"/>
      <c r="DM77" s="18"/>
      <c r="DN77" s="18"/>
      <c r="DO77" s="18"/>
      <c r="DP77" s="38"/>
      <c r="DQ77" s="39"/>
      <c r="DR77" s="18"/>
      <c r="DS77" s="18"/>
      <c r="DT77" s="18"/>
      <c r="DU77" s="18"/>
      <c r="DV77" s="18"/>
      <c r="DW77" s="38"/>
      <c r="DX77" s="39"/>
      <c r="DY77" s="18"/>
      <c r="DZ77" s="18"/>
      <c r="EA77" s="18"/>
      <c r="EB77" s="18"/>
      <c r="EC77" s="18"/>
      <c r="ED77" s="38"/>
      <c r="EE77" s="39"/>
      <c r="EF77" s="18"/>
      <c r="EG77" s="18"/>
      <c r="EH77" s="19"/>
      <c r="EI77" s="37"/>
      <c r="EJ77" s="18"/>
      <c r="EK77" s="38"/>
      <c r="EL77" s="39"/>
      <c r="EM77" s="18"/>
      <c r="EN77" s="18"/>
      <c r="EO77" s="18"/>
      <c r="EP77" s="18"/>
      <c r="EQ77" s="18"/>
      <c r="ER77" s="38"/>
      <c r="ES77" s="39"/>
      <c r="ET77" s="18"/>
      <c r="EU77" s="18"/>
      <c r="EV77" s="18"/>
      <c r="EW77" s="18"/>
      <c r="EX77" s="18"/>
      <c r="EY77" s="38"/>
      <c r="EZ77" s="39"/>
      <c r="FA77" s="18"/>
      <c r="FB77" s="18"/>
      <c r="FC77" s="18"/>
      <c r="FD77" s="18"/>
      <c r="FE77" s="18"/>
      <c r="FF77" s="38"/>
      <c r="FG77" s="39"/>
      <c r="FH77" s="18"/>
      <c r="FI77" s="18"/>
      <c r="FJ77" s="18"/>
      <c r="FK77" s="18"/>
      <c r="FL77" s="18"/>
      <c r="FM77" s="99"/>
      <c r="FN77" s="102"/>
      <c r="FO77" s="18"/>
      <c r="FP77" s="18"/>
      <c r="FQ77" s="18"/>
      <c r="FR77" s="18"/>
      <c r="FS77" s="18"/>
      <c r="FT77" s="38"/>
      <c r="FU77" s="39"/>
      <c r="FV77" s="18"/>
      <c r="FW77" s="18"/>
      <c r="FX77" s="18"/>
      <c r="FY77" s="18"/>
      <c r="FZ77" s="18"/>
      <c r="GA77" s="38"/>
      <c r="GB77" s="39"/>
      <c r="GC77" s="18"/>
      <c r="GD77" s="18"/>
      <c r="GE77" s="18"/>
      <c r="GF77" s="18"/>
      <c r="GG77" s="18"/>
      <c r="GH77" s="38"/>
      <c r="GI77" s="39"/>
      <c r="GJ77" s="40"/>
      <c r="GK77" s="40"/>
      <c r="GL77" s="40"/>
      <c r="GM77" s="40"/>
      <c r="GN77" s="64"/>
      <c r="GO77" s="38"/>
      <c r="GP77" s="39"/>
      <c r="GQ77" s="18"/>
      <c r="GR77" s="19"/>
      <c r="GS77" s="37"/>
      <c r="GT77" s="18"/>
      <c r="GU77" s="18"/>
      <c r="GV77" s="38"/>
      <c r="GW77" s="39"/>
      <c r="GX77" s="18"/>
      <c r="GY77" s="18"/>
      <c r="GZ77" s="18"/>
      <c r="HA77" s="18"/>
      <c r="HB77" s="18"/>
      <c r="HC77" s="38"/>
      <c r="HD77" s="39"/>
      <c r="HE77" s="18"/>
      <c r="HF77" s="18"/>
      <c r="HG77" s="18"/>
      <c r="HH77" s="18"/>
      <c r="HI77" s="18"/>
      <c r="HJ77" s="38"/>
      <c r="HK77" s="39"/>
      <c r="HL77" s="18"/>
      <c r="HM77" s="18"/>
      <c r="HN77" s="18"/>
      <c r="HO77" s="18"/>
      <c r="HP77" s="18"/>
      <c r="HQ77" s="38"/>
      <c r="HR77" s="39"/>
      <c r="HS77" s="18"/>
      <c r="HT77" s="18"/>
      <c r="HU77" s="18"/>
      <c r="HV77" s="19"/>
      <c r="HW77" s="37"/>
      <c r="HX77" s="38"/>
      <c r="HY77" s="104"/>
    </row>
    <row r="78" spans="1:233" ht="15" thickBot="1" x14ac:dyDescent="0.35">
      <c r="GU78" s="7"/>
      <c r="GV78" s="7"/>
      <c r="GW78" s="7"/>
    </row>
    <row r="79" spans="1:233" ht="15" thickBot="1" x14ac:dyDescent="0.35">
      <c r="B79" s="22" t="s">
        <v>91</v>
      </c>
      <c r="GU79" s="7"/>
      <c r="GV79" s="7"/>
      <c r="GW79" s="7"/>
    </row>
    <row r="80" spans="1:233" x14ac:dyDescent="0.3">
      <c r="GU80" s="7"/>
      <c r="GV80" s="7"/>
      <c r="GW80" s="7"/>
    </row>
    <row r="81" spans="1:205" s="2" customFormat="1" x14ac:dyDescent="0.3">
      <c r="A81" s="43">
        <v>1</v>
      </c>
      <c r="B81" s="53" t="s">
        <v>82</v>
      </c>
      <c r="C81" s="8">
        <f>1687.25/1.985</f>
        <v>850</v>
      </c>
      <c r="D81" s="8">
        <v>0.05</v>
      </c>
      <c r="E81" s="6">
        <f>1.68+3.12+1.92+0.7+0.68+2+12.6+2.6686+0.10526+0.62732+2.4296+2.5296+2.292+1.068+1.068+0.84+0.04+7.71+1.88+1.428</f>
        <v>47.386380000000003</v>
      </c>
      <c r="F81" s="6" t="s">
        <v>10</v>
      </c>
      <c r="G81" s="6">
        <v>9.5</v>
      </c>
      <c r="H81" s="6">
        <f t="shared" ref="H81" si="144">E81/G81</f>
        <v>4.9880400000000007</v>
      </c>
      <c r="I81" s="6" t="s">
        <v>15</v>
      </c>
      <c r="J81" s="6">
        <v>3</v>
      </c>
      <c r="K81" s="6" t="s">
        <v>19</v>
      </c>
      <c r="L81" s="6">
        <f t="shared" ref="L81" si="145">H81/J81</f>
        <v>1.6626800000000002</v>
      </c>
      <c r="M81" s="6" t="s">
        <v>20</v>
      </c>
      <c r="N81" s="25">
        <f t="shared" ref="N81" si="146">L81</f>
        <v>1.6626800000000002</v>
      </c>
      <c r="O81" s="44" t="s">
        <v>21</v>
      </c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</row>
    <row r="82" spans="1:205" s="2" customFormat="1" x14ac:dyDescent="0.3">
      <c r="A82" s="43">
        <v>2</v>
      </c>
      <c r="B82" s="53" t="s">
        <v>83</v>
      </c>
      <c r="C82" s="8">
        <f>1687.25/1.985</f>
        <v>850</v>
      </c>
      <c r="D82" s="8">
        <v>0.05</v>
      </c>
      <c r="E82" s="6">
        <f>2.49064+6.60612+0.8404+0.8404+5.20475+3.59+1.11</f>
        <v>20.682310000000001</v>
      </c>
      <c r="F82" s="6" t="s">
        <v>10</v>
      </c>
      <c r="G82" s="6">
        <v>9.5</v>
      </c>
      <c r="H82" s="6">
        <f t="shared" ref="H82:H83" si="147">E82/G82</f>
        <v>2.177085263157895</v>
      </c>
      <c r="I82" s="6" t="s">
        <v>15</v>
      </c>
      <c r="J82" s="6">
        <v>3</v>
      </c>
      <c r="K82" s="6" t="s">
        <v>19</v>
      </c>
      <c r="L82" s="6">
        <f t="shared" ref="L82:L83" si="148">H82/J82</f>
        <v>0.72569508771929836</v>
      </c>
      <c r="M82" s="6" t="s">
        <v>20</v>
      </c>
      <c r="N82" s="25">
        <f t="shared" ref="N82:N83" si="149">L82</f>
        <v>0.72569508771929836</v>
      </c>
      <c r="O82" s="44" t="s">
        <v>21</v>
      </c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</row>
    <row r="83" spans="1:205" s="2" customFormat="1" x14ac:dyDescent="0.3">
      <c r="A83" s="43">
        <v>3</v>
      </c>
      <c r="B83" s="53" t="s">
        <v>84</v>
      </c>
      <c r="C83" s="8">
        <f>1687.25/1.985</f>
        <v>850</v>
      </c>
      <c r="D83" s="8">
        <v>0.05</v>
      </c>
      <c r="E83" s="6">
        <f>39.37+9.18+1.27</f>
        <v>49.82</v>
      </c>
      <c r="F83" s="6" t="s">
        <v>10</v>
      </c>
      <c r="G83" s="6">
        <v>9.5</v>
      </c>
      <c r="H83" s="6">
        <f t="shared" si="147"/>
        <v>5.2442105263157899</v>
      </c>
      <c r="I83" s="6" t="s">
        <v>15</v>
      </c>
      <c r="J83" s="6">
        <v>3</v>
      </c>
      <c r="K83" s="6" t="s">
        <v>19</v>
      </c>
      <c r="L83" s="6">
        <f t="shared" si="148"/>
        <v>1.7480701754385966</v>
      </c>
      <c r="M83" s="6" t="s">
        <v>20</v>
      </c>
      <c r="N83" s="25">
        <f t="shared" si="149"/>
        <v>1.7480701754385966</v>
      </c>
      <c r="O83" s="44" t="s">
        <v>21</v>
      </c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</row>
    <row r="84" spans="1:205" ht="15" thickBot="1" x14ac:dyDescent="0.35">
      <c r="GU84" s="7"/>
      <c r="GV84" s="7"/>
      <c r="GW84" s="7"/>
    </row>
    <row r="85" spans="1:205" ht="15" thickBot="1" x14ac:dyDescent="0.35">
      <c r="B85" s="22" t="s">
        <v>92</v>
      </c>
      <c r="GU85" s="7"/>
      <c r="GV85" s="7"/>
      <c r="GW85" s="7"/>
    </row>
    <row r="86" spans="1:205" x14ac:dyDescent="0.3">
      <c r="GU86" s="7"/>
      <c r="GV86" s="7"/>
      <c r="GW86" s="7"/>
    </row>
    <row r="87" spans="1:205" s="2" customFormat="1" x14ac:dyDescent="0.3">
      <c r="A87" s="43">
        <v>1</v>
      </c>
      <c r="B87" s="53" t="s">
        <v>85</v>
      </c>
      <c r="C87" s="8">
        <f t="shared" ref="C87:C93" si="150">1687.25/1.985</f>
        <v>850</v>
      </c>
      <c r="D87" s="8">
        <v>0.05</v>
      </c>
      <c r="E87" s="6">
        <f>0.319+2.83+0.18+3.47+0.32+0.321+0.252+0.26+0.47+0.169+0.0546+0.0546+0.63+0.18</f>
        <v>9.5102000000000029</v>
      </c>
      <c r="F87" s="6" t="s">
        <v>10</v>
      </c>
      <c r="G87" s="6">
        <v>9.5</v>
      </c>
      <c r="H87" s="6">
        <f t="shared" ref="H87:H89" si="151">E87/G87</f>
        <v>1.0010736842105266</v>
      </c>
      <c r="I87" s="6" t="s">
        <v>15</v>
      </c>
      <c r="J87" s="6">
        <v>1</v>
      </c>
      <c r="K87" s="6" t="s">
        <v>19</v>
      </c>
      <c r="L87" s="6">
        <f t="shared" ref="L87:L89" si="152">H87/J87</f>
        <v>1.0010736842105266</v>
      </c>
      <c r="M87" s="6" t="s">
        <v>20</v>
      </c>
      <c r="N87" s="25">
        <f t="shared" ref="N87:N89" si="153">L87</f>
        <v>1.0010736842105266</v>
      </c>
      <c r="O87" s="44" t="s">
        <v>21</v>
      </c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</row>
    <row r="88" spans="1:205" s="2" customFormat="1" x14ac:dyDescent="0.3">
      <c r="A88" s="43">
        <v>2</v>
      </c>
      <c r="B88" s="53" t="s">
        <v>86</v>
      </c>
      <c r="C88" s="8">
        <f t="shared" si="150"/>
        <v>850</v>
      </c>
      <c r="D88" s="8">
        <v>0.05</v>
      </c>
      <c r="E88" s="6">
        <f>0.17+0.0914+0.0352</f>
        <v>0.29660000000000003</v>
      </c>
      <c r="F88" s="6" t="s">
        <v>10</v>
      </c>
      <c r="G88" s="6">
        <v>9.5</v>
      </c>
      <c r="H88" s="6">
        <f t="shared" si="151"/>
        <v>3.1221052631578951E-2</v>
      </c>
      <c r="I88" s="6" t="s">
        <v>15</v>
      </c>
      <c r="J88" s="6">
        <v>1</v>
      </c>
      <c r="K88" s="6" t="s">
        <v>19</v>
      </c>
      <c r="L88" s="6">
        <f t="shared" si="152"/>
        <v>3.1221052631578951E-2</v>
      </c>
      <c r="M88" s="6" t="s">
        <v>20</v>
      </c>
      <c r="N88" s="25">
        <v>1</v>
      </c>
      <c r="O88" s="44" t="s">
        <v>21</v>
      </c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</row>
    <row r="89" spans="1:205" s="2" customFormat="1" x14ac:dyDescent="0.3">
      <c r="A89" s="43">
        <v>3</v>
      </c>
      <c r="B89" s="53" t="s">
        <v>87</v>
      </c>
      <c r="C89" s="8">
        <f t="shared" si="150"/>
        <v>850</v>
      </c>
      <c r="D89" s="8">
        <v>0.05</v>
      </c>
      <c r="E89" s="6">
        <f>0.0798+0.0861+0.0315+0.0352+0.0389+0.63+100</f>
        <v>100.9015</v>
      </c>
      <c r="F89" s="6" t="s">
        <v>10</v>
      </c>
      <c r="G89" s="6">
        <v>9.5</v>
      </c>
      <c r="H89" s="6">
        <f t="shared" si="151"/>
        <v>10.621210526315789</v>
      </c>
      <c r="I89" s="6" t="s">
        <v>15</v>
      </c>
      <c r="J89" s="6">
        <v>2</v>
      </c>
      <c r="K89" s="6" t="s">
        <v>19</v>
      </c>
      <c r="L89" s="6">
        <f t="shared" si="152"/>
        <v>5.3106052631578944</v>
      </c>
      <c r="M89" s="6" t="s">
        <v>20</v>
      </c>
      <c r="N89" s="25">
        <f t="shared" si="153"/>
        <v>5.3106052631578944</v>
      </c>
      <c r="O89" s="44" t="s">
        <v>21</v>
      </c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</row>
    <row r="90" spans="1:205" s="2" customFormat="1" x14ac:dyDescent="0.3">
      <c r="A90" s="43">
        <v>4</v>
      </c>
      <c r="B90" s="53" t="s">
        <v>88</v>
      </c>
      <c r="C90" s="8">
        <f t="shared" si="150"/>
        <v>850</v>
      </c>
      <c r="D90" s="8">
        <v>0.05</v>
      </c>
      <c r="E90" s="6">
        <f>0.422+0.084+0.179+0.0798+0.0861+0.0315+0.0158</f>
        <v>0.8982</v>
      </c>
      <c r="F90" s="6" t="s">
        <v>10</v>
      </c>
      <c r="G90" s="6">
        <v>9.5</v>
      </c>
      <c r="H90" s="6">
        <f t="shared" ref="H90:H91" si="154">E90/G90</f>
        <v>9.454736842105263E-2</v>
      </c>
      <c r="I90" s="6" t="s">
        <v>15</v>
      </c>
      <c r="J90" s="6">
        <v>1</v>
      </c>
      <c r="K90" s="6" t="s">
        <v>19</v>
      </c>
      <c r="L90" s="6">
        <f t="shared" ref="L90:L91" si="155">H90/J90</f>
        <v>9.454736842105263E-2</v>
      </c>
      <c r="M90" s="6" t="s">
        <v>20</v>
      </c>
      <c r="N90" s="25">
        <v>1</v>
      </c>
      <c r="O90" s="44" t="s">
        <v>21</v>
      </c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</row>
    <row r="91" spans="1:205" s="2" customFormat="1" x14ac:dyDescent="0.3">
      <c r="A91" s="43">
        <v>5</v>
      </c>
      <c r="B91" s="53" t="s">
        <v>89</v>
      </c>
      <c r="C91" s="8">
        <f t="shared" si="150"/>
        <v>850</v>
      </c>
      <c r="D91" s="8">
        <v>0.05</v>
      </c>
      <c r="E91" s="6">
        <f>0.0798+0.0861+0.0352+0.63+50</f>
        <v>50.831099999999999</v>
      </c>
      <c r="F91" s="6" t="s">
        <v>10</v>
      </c>
      <c r="G91" s="6">
        <v>9.5</v>
      </c>
      <c r="H91" s="6">
        <f t="shared" si="154"/>
        <v>5.3506421052631579</v>
      </c>
      <c r="I91" s="6" t="s">
        <v>15</v>
      </c>
      <c r="J91" s="6">
        <v>2</v>
      </c>
      <c r="K91" s="6" t="s">
        <v>19</v>
      </c>
      <c r="L91" s="6">
        <f t="shared" si="155"/>
        <v>2.6753210526315789</v>
      </c>
      <c r="M91" s="6" t="s">
        <v>20</v>
      </c>
      <c r="N91" s="25">
        <f t="shared" ref="N91" si="156">L91</f>
        <v>2.6753210526315789</v>
      </c>
      <c r="O91" s="44" t="s">
        <v>21</v>
      </c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</row>
    <row r="92" spans="1:205" s="2" customFormat="1" x14ac:dyDescent="0.3">
      <c r="A92" s="43">
        <v>6</v>
      </c>
      <c r="B92" s="53" t="s">
        <v>90</v>
      </c>
      <c r="C92" s="8">
        <f t="shared" si="150"/>
        <v>850</v>
      </c>
      <c r="D92" s="8">
        <v>0.05</v>
      </c>
      <c r="E92" s="6">
        <v>0.63</v>
      </c>
      <c r="F92" s="6" t="s">
        <v>10</v>
      </c>
      <c r="G92" s="6">
        <v>9.5</v>
      </c>
      <c r="H92" s="6">
        <f t="shared" ref="H92:H93" si="157">E92/G92</f>
        <v>6.6315789473684217E-2</v>
      </c>
      <c r="I92" s="6" t="s">
        <v>15</v>
      </c>
      <c r="J92" s="6">
        <v>1</v>
      </c>
      <c r="K92" s="6" t="s">
        <v>19</v>
      </c>
      <c r="L92" s="6">
        <f t="shared" ref="L92:L93" si="158">H92/J92</f>
        <v>6.6315789473684217E-2</v>
      </c>
      <c r="M92" s="6" t="s">
        <v>20</v>
      </c>
      <c r="N92" s="25">
        <v>1</v>
      </c>
      <c r="O92" s="44" t="s">
        <v>21</v>
      </c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</row>
    <row r="93" spans="1:205" s="2" customFormat="1" x14ac:dyDescent="0.3">
      <c r="A93" s="43">
        <v>7</v>
      </c>
      <c r="B93" s="53" t="s">
        <v>93</v>
      </c>
      <c r="C93" s="8">
        <f t="shared" si="150"/>
        <v>850</v>
      </c>
      <c r="D93" s="8">
        <v>0.05</v>
      </c>
      <c r="E93" s="6">
        <f>1.8+1.3+0.5+150</f>
        <v>153.6</v>
      </c>
      <c r="F93" s="6" t="s">
        <v>10</v>
      </c>
      <c r="G93" s="6">
        <v>9.5</v>
      </c>
      <c r="H93" s="6">
        <f t="shared" si="157"/>
        <v>16.168421052631579</v>
      </c>
      <c r="I93" s="6" t="s">
        <v>15</v>
      </c>
      <c r="J93" s="6">
        <v>2</v>
      </c>
      <c r="K93" s="6" t="s">
        <v>19</v>
      </c>
      <c r="L93" s="6">
        <f t="shared" si="158"/>
        <v>8.0842105263157897</v>
      </c>
      <c r="M93" s="6" t="s">
        <v>20</v>
      </c>
      <c r="N93" s="25">
        <f t="shared" ref="N93" si="159">L93</f>
        <v>8.0842105263157897</v>
      </c>
      <c r="O93" s="44" t="s">
        <v>21</v>
      </c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</row>
  </sheetData>
  <mergeCells count="8">
    <mergeCell ref="HW1:HY1"/>
    <mergeCell ref="GS1:HV1"/>
    <mergeCell ref="Q1:AU1"/>
    <mergeCell ref="AV1:BY1"/>
    <mergeCell ref="BZ1:DD1"/>
    <mergeCell ref="DE1:EH1"/>
    <mergeCell ref="EI1:FM1"/>
    <mergeCell ref="FN1:GR1"/>
  </mergeCells>
  <pageMargins left="0.7" right="0.7" top="0.75" bottom="0.75" header="0.3" footer="0.3"/>
  <pageSetup paperSize="214" scale="41" orientation="landscape" horizontalDpi="4294967293" verticalDpi="4294967293" r:id="rId1"/>
  <colBreaks count="1" manualBreakCount="1">
    <brk id="80" max="10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Jarosław Skrzypek</dc:creator>
  <cp:lastModifiedBy>Jarosław Skrzypek</cp:lastModifiedBy>
  <cp:lastPrinted>2021-01-07T10:08:45Z</cp:lastPrinted>
  <dcterms:created xsi:type="dcterms:W3CDTF">2020-11-20T10:27:37Z</dcterms:created>
  <dcterms:modified xsi:type="dcterms:W3CDTF">2021-02-23T08:06:29Z</dcterms:modified>
</cp:coreProperties>
</file>